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ogframe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R6">
      <text>
        <t xml:space="preserve">USER:
Average household size of 4 members as per BLSS 2022</t>
      </text>
    </comment>
    <comment authorId="0" ref="Z15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Higher than HH members? Also, where does this number come from (it seems that output results are lower)?</t>
      </text>
    </comment>
    <comment authorId="0" ref="AF15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Where does this number come from (it seems that output results are lower)?</t>
      </text>
    </comment>
    <comment authorId="0" ref="AF27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Ration HH/HH members is off range: 2
Average household size is 4.6 members per HH</t>
      </text>
    </comment>
    <comment authorId="0" ref="E28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Missing target?</t>
      </text>
    </comment>
    <comment authorId="0" ref="AC31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Higher than outreach HHs</t>
      </text>
    </comment>
    <comment authorId="0" ref="AI31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Higher than outreach HHs</t>
      </text>
    </comment>
    <comment authorId="0" ref="Z41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Assessed but 0?</t>
      </text>
    </comment>
    <comment authorId="0" ref="AR52">
      <text>
        <t xml:space="preserve">membership in 6 WUA </t>
      </text>
    </comment>
    <comment authorId="0" ref="AR55">
      <text>
        <t xml:space="preserve">6 WUA and 4 MCC's</t>
      </text>
    </comment>
    <comment authorId="0" ref="AR57">
      <text>
        <t xml:space="preserve">3 groups in 4 dzongkhags strengthened through training and 2 new groups formed</t>
      </text>
    </comment>
    <comment authorId="0" ref="E62">
      <text>
        <t xml:space="preserve">Target revised from 3337 to 5000</t>
      </text>
    </comment>
    <comment authorId="0" ref="E63">
      <text>
        <t xml:space="preserve">Target revised</t>
      </text>
    </comment>
    <comment authorId="0" ref="E64">
      <text>
        <t xml:space="preserve">Target revised</t>
      </text>
    </comment>
    <comment authorId="0" ref="N73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Not possible if higher that outreach</t>
      </text>
    </comment>
    <comment authorId="0" ref="T73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Higher than outreach?</t>
      </text>
    </comment>
    <comment authorId="0" ref="E76">
      <text>
        <t xml:space="preserve">Target revised from 25000 to 5000</t>
      </text>
    </comment>
    <comment authorId="0" ref="AJ83">
      <text>
        <t xml:space="preserve">Vegetable shed
Sale counter outlet
roadside market sheds</t>
      </text>
    </comment>
    <comment authorId="0" ref="AJ85">
      <text>
        <t xml:space="preserve">Collection shed and collection center</t>
      </text>
    </comment>
    <comment authorId="0" ref="AR87">
      <text>
        <t xml:space="preserve">USER:
48 households benefited from irrigation canal construction/renovation. Average land size of 1.2 Ha considered for land area estimation</t>
      </text>
    </comment>
    <comment authorId="0" ref="E89">
      <text>
        <t xml:space="preserve">Target revised from 730 to 3000 Ha in 2024</t>
      </text>
    </comment>
    <comment authorId="0" ref="AR89">
      <text>
        <t xml:space="preserve">USER:
249 hh supported with climate resilient agricultural practices. Average land of 1.2 Ha considered for estimation</t>
      </text>
    </comment>
    <comment authorId="0" ref="B95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Disaggregator HH members missing</t>
      </text>
    </comment>
    <comment authorId="0" ref="B109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Disaggregator number of HH missing. If project has results please add</t>
      </text>
    </comment>
    <comment authorId="0" ref="B111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Disaggregator number of HH members and females/males missing. If project has results, please add</t>
      </text>
    </comment>
    <comment authorId="0" ref="E117">
      <text>
        <t xml:space="preserve">Target revised from 65 to 200 in 2024</t>
      </text>
    </comment>
    <comment authorId="0" ref="AR130">
      <text>
        <t xml:space="preserve">Role of aggregators not reported earlier and establishment of EAMC through MSP and B2B linkages</t>
      </text>
    </comment>
    <comment authorId="0" ref="AR149">
      <text>
        <t xml:space="preserve">USER:
Biogas installation</t>
      </text>
    </comment>
  </commentList>
</comments>
</file>

<file path=xl/sharedStrings.xml><?xml version="1.0" encoding="utf-8"?>
<sst xmlns="http://schemas.openxmlformats.org/spreadsheetml/2006/main" count="423" uniqueCount="198">
  <si>
    <t>Commercial Agriculture and Resilient Livelihoods Enhancement Programme</t>
  </si>
  <si>
    <t>Logical Framework</t>
  </si>
  <si>
    <t>Results Hierarchy</t>
  </si>
  <si>
    <t>Indicators</t>
  </si>
  <si>
    <t>Means of Verification</t>
  </si>
  <si>
    <t>Assumptions</t>
  </si>
  <si>
    <t>Project Yr 1 (2015)</t>
  </si>
  <si>
    <t>Project Yr 2 (2016)</t>
  </si>
  <si>
    <t>Project Yr 3 (2017)</t>
  </si>
  <si>
    <t>Project Yr 4 (2018)</t>
  </si>
  <si>
    <t>Project Yr 5 (2019)</t>
  </si>
  <si>
    <t>Project Yr 6 (2020)</t>
  </si>
  <si>
    <t>Project Yr 7 (2021)</t>
  </si>
  <si>
    <t>Project Yr 8 (2022)</t>
  </si>
  <si>
    <t>Project Yr 9 (2023)</t>
  </si>
  <si>
    <t>Project Yr 10 (2024)</t>
  </si>
  <si>
    <t>Project Yr 11 (2025)</t>
  </si>
  <si>
    <t>Name</t>
  </si>
  <si>
    <t>Baseline</t>
  </si>
  <si>
    <t>Mid-Term</t>
  </si>
  <si>
    <t>End Target</t>
  </si>
  <si>
    <t>Source</t>
  </si>
  <si>
    <t>Frequency</t>
  </si>
  <si>
    <t>Responsibility</t>
  </si>
  <si>
    <t>Year Targets</t>
  </si>
  <si>
    <t>Year Results</t>
  </si>
  <si>
    <t>Cumulative</t>
  </si>
  <si>
    <r>
      <rPr>
        <rFont val="Arial"/>
        <b/>
        <color theme="1"/>
        <sz val="11.0"/>
      </rPr>
      <t>Outreach</t>
    </r>
    <r>
      <rPr>
        <rFont val="Arial"/>
        <color theme="1"/>
        <sz val="11.0"/>
      </rPr>
      <t xml:space="preserve">
</t>
    </r>
  </si>
  <si>
    <t>1.b  Estimated corresponding total number of households members</t>
  </si>
  <si>
    <t>RIMS</t>
  </si>
  <si>
    <t>Annual</t>
  </si>
  <si>
    <t/>
  </si>
  <si>
    <t>Household members - Number of people</t>
  </si>
  <si>
    <t>1.a  Corresponding number of households reached</t>
  </si>
  <si>
    <t>Women-headed households  - Households</t>
  </si>
  <si>
    <t>Non-women-headed households - Households</t>
  </si>
  <si>
    <t>Households - Households</t>
  </si>
  <si>
    <t>1  Persons receiving services promoted or supported by the project</t>
  </si>
  <si>
    <t>Males - Males</t>
  </si>
  <si>
    <t>Females - Females</t>
  </si>
  <si>
    <t>Young - Young people</t>
  </si>
  <si>
    <t>Total number of persons receiving services - Number of people</t>
  </si>
  <si>
    <r>
      <rPr>
        <rFont val="Arial"/>
        <b/>
        <color theme="1"/>
        <sz val="11.0"/>
      </rPr>
      <t>Project Goal</t>
    </r>
    <r>
      <rPr>
        <rFont val="Arial"/>
        <color theme="1"/>
        <sz val="11.0"/>
      </rPr>
      <t xml:space="preserve">
Sustainably increase smallholder producers’ incomes and reduce poverty through commercialization of production within programme households</t>
    </r>
  </si>
  <si>
    <t>5 000 direct beneficiary HH in vegetable and dairy value chains report at least 25% increase in HH asset and income, as compared to baseline (disaggregated by HHs-head gender)</t>
  </si>
  <si>
    <t>IFAD's Results and Impact Management System (RIMS) and baseline surveys</t>
  </si>
  <si>
    <t>No major socio-economic slow down, or natural disasters Increasing support for collaboration between different Agencies, civil society and private sector to develop value chains - Continued MoAF support for innovative approaches Agricultural approaches and technologies primarily remain profitable - Programme investments are realized as designed</t>
  </si>
  <si>
    <t>% of increase in HH asset and income - Percentage (%)</t>
  </si>
  <si>
    <t>15% reduction in the prevalence of child malnutrition, as compared to baseline</t>
  </si>
  <si>
    <t>Programme M&amp;E</t>
  </si>
  <si>
    <t>% reduction child malnutrition - Percentage (%)</t>
  </si>
  <si>
    <r>
      <rPr>
        <rFont val="Arial"/>
        <b/>
        <color theme="1"/>
        <sz val="11.0"/>
      </rPr>
      <t>Development Objective</t>
    </r>
    <r>
      <rPr>
        <rFont val="Arial"/>
        <color theme="1"/>
        <sz val="11.0"/>
      </rPr>
      <t xml:space="preserve">
Increased returns to smallholder farmers through climate resilient production of crops and livestock in nationally organized value chains and marketing systems</t>
    </r>
  </si>
  <si>
    <t>≥ 30% increase in production of vegetables and dairy products</t>
  </si>
  <si>
    <t>Baseline survey -  Sector studies -  Technical agencies’ reports and studies  Research and academic studies Programme M&amp;E</t>
  </si>
  <si>
    <t>% increase in production - Percentage (%)</t>
  </si>
  <si>
    <t>≥ 20,000 HH in vulnerable areas with increased water availability for agriculture production</t>
  </si>
  <si>
    <t>Households - Number</t>
  </si>
  <si>
    <r>
      <rPr>
        <rFont val="Arial"/>
        <b/>
        <color theme="1"/>
        <sz val="11.0"/>
      </rPr>
      <t>Outcome</t>
    </r>
    <r>
      <rPr>
        <rFont val="Arial"/>
        <color theme="1"/>
        <sz val="11.0"/>
      </rPr>
      <t xml:space="preserve">
Community-based Resilient Agricultural Production has sustainably increased</t>
    </r>
  </si>
  <si>
    <t>6 000 HH adopt sustainable agricultural practices</t>
  </si>
  <si>
    <t>Programme M&amp;E reports - Contracted studies - RIMS and benchmark - Scientific and conference papers</t>
  </si>
  <si>
    <t>Collaboration between Government Agencies/staff and non-state service providers is successful Royal Government of Bhutan (RGoB) complementary financing and supportive annual block grants (dzongkhags) is allocated and utilised</t>
  </si>
  <si>
    <t>1.2.2  Households reporting adoption of new/improved inputs, technologies or practices</t>
  </si>
  <si>
    <t xml:space="preserve">Annual </t>
  </si>
  <si>
    <t>OPM</t>
  </si>
  <si>
    <t xml:space="preserve">Youth </t>
  </si>
  <si>
    <t>Total number of household members - Number of people</t>
  </si>
  <si>
    <t>Revised target for group formation</t>
  </si>
  <si>
    <r>
      <rPr>
        <rFont val="Arial"/>
        <b/>
        <color theme="1"/>
        <sz val="11.0"/>
      </rPr>
      <t>Output</t>
    </r>
    <r>
      <rPr>
        <rFont val="Arial"/>
        <color theme="1"/>
        <sz val="11.0"/>
      </rPr>
      <t xml:space="preserve">
 Increased Production Resilience, Diversification and Innovation</t>
    </r>
  </si>
  <si>
    <t>≥ 23 000 (of which 50% are women) smallholder HH supported in coping with the effects of climate change with sustainable land management practices</t>
  </si>
  <si>
    <t>Base line studies  Programme progress report  Line agencies’ reports</t>
  </si>
  <si>
    <t>RGoB earmarked funding (including other donors) of agricultural inputs and capacity development of farmer groups is allocated and utilised as per programme design - Capacity of Government Agencies/staff and non-state service providers is adequate to achieve results as per programme design</t>
  </si>
  <si>
    <t>Females - Number</t>
  </si>
  <si>
    <r>
      <rPr>
        <rFont val="Arial"/>
        <b/>
        <color theme="1"/>
        <sz val="11.0"/>
      </rPr>
      <t>Output</t>
    </r>
    <r>
      <rPr>
        <rFont val="Arial"/>
        <color theme="1"/>
        <sz val="11.0"/>
      </rPr>
      <t xml:space="preserve">
Vegetable Production Intensified and Expanded</t>
    </r>
  </si>
  <si>
    <t>300 new vegetable farmer groups (4 500 HH) established and functional; minimum 60% female members</t>
  </si>
  <si>
    <t>No. of groups formed - Number</t>
  </si>
  <si>
    <t>Policy 1  Policy-relevant knowledge products completed</t>
  </si>
  <si>
    <t>Number - Knowledge Products</t>
  </si>
  <si>
    <r>
      <rPr>
        <rFont val="Arial"/>
        <b/>
        <color theme="1"/>
        <sz val="11.0"/>
      </rPr>
      <t>Output</t>
    </r>
    <r>
      <rPr>
        <rFont val="Arial"/>
        <color theme="1"/>
        <sz val="11.0"/>
      </rPr>
      <t xml:space="preserve">
Dairy Production Intensified and Expanded</t>
    </r>
  </si>
  <si>
    <t>150 Smallholder Dairy Farmer Groups (450 HH) established and functional, with minimum 50% female members</t>
  </si>
  <si>
    <t>Base line studies Programme progress report Line agencies’ reports</t>
  </si>
  <si>
    <t>Households receiving animals from distribution/restocking</t>
  </si>
  <si>
    <r>
      <rPr>
        <rFont val="Arial"/>
        <b/>
        <color theme="1"/>
        <sz val="11.0"/>
      </rPr>
      <t>Outcome</t>
    </r>
    <r>
      <rPr>
        <rFont val="Arial"/>
        <color theme="1"/>
        <sz val="11.0"/>
      </rPr>
      <t xml:space="preserve">
Increased smallholder income from Crop and Livestock Value Chains</t>
    </r>
  </si>
  <si>
    <t>70% of the agricultural enterprises established have a positive outlook on their profitability and sustainability</t>
  </si>
  <si>
    <t>Programme M&amp;E reports - RIMS and benchmark -Line agencies’ reports - Sector studies and reports - Farmer satisfaction surveys</t>
  </si>
  <si>
    <t>Willingness for collaboration between Government Agencies/staff, FCBL and non-state actors, including small entrepreneurs and businesses, to develop and manage value chains and market infrastructure</t>
  </si>
  <si>
    <t>% of positive outlook on profitability - Percentage (%)</t>
  </si>
  <si>
    <t>2.2.2  Supported rural enterprises reporting an increase in profit</t>
  </si>
  <si>
    <t>Number of enterprises - Enterprises</t>
  </si>
  <si>
    <t>Percentage of enterprises - Percentage (%)</t>
  </si>
  <si>
    <t>Endline survey</t>
  </si>
  <si>
    <r>
      <rPr>
        <rFont val="Arial"/>
        <b/>
        <color theme="1"/>
        <sz val="11.0"/>
      </rPr>
      <t>Output</t>
    </r>
    <r>
      <rPr>
        <rFont val="Arial"/>
        <color theme="1"/>
        <sz val="11.0"/>
      </rPr>
      <t xml:space="preserve">
Resilient Vegetable and Dairy Value Chains developed</t>
    </r>
  </si>
  <si>
    <t>65 geogs have developed climate resilient vegetable and dairy production, marketing, and infrastructure management plans</t>
  </si>
  <si>
    <t>Programme progress report Sector reports and studies</t>
  </si>
  <si>
    <t>FCBL has adequate financial allocations to develop its own capacity next to programme support - Geogs are willing to develop more holistic (value chain based) geog plans for dairy and vegetables to guide programme investments and strengthen local institutions for climate resilience</t>
  </si>
  <si>
    <t>No. of geogs - Number</t>
  </si>
  <si>
    <r>
      <rPr>
        <rFont val="Arial"/>
        <b/>
        <color theme="1"/>
        <sz val="11.0"/>
      </rPr>
      <t>Output</t>
    </r>
    <r>
      <rPr>
        <rFont val="Arial"/>
        <color theme="1"/>
        <sz val="11.0"/>
      </rPr>
      <t xml:space="preserve">
Agricultural Commercialization and Enterprise Development strengthened</t>
    </r>
  </si>
  <si>
    <t>200 agriculture enterprises (including cooperatives) established and strengthened as part of value chain development</t>
  </si>
  <si>
    <t>Programme progress report - Sector reports and studies</t>
  </si>
  <si>
    <t>Adequate number of interested and able entrepreneurs come forward to establish businesses - Access to finance for small rural agricultural entrepreneurs is adequately facilitated</t>
  </si>
  <si>
    <t>No. of enterprises - Number</t>
  </si>
  <si>
    <t>Mushroom enterprise-5, oyster mushroom- 59, strawberry-6, poultry farm-1, aggregators-7</t>
  </si>
  <si>
    <t>Other productive infrastructure constructed/rehabilitated</t>
  </si>
  <si>
    <t>No. of infrastructure - Number</t>
  </si>
  <si>
    <t>MCC, MCS, Irrigation, chain link fence, dairy sheds, market shed</t>
  </si>
  <si>
    <t xml:space="preserve">People in groups managing productive infrastructure </t>
  </si>
  <si>
    <t>Males - Number</t>
  </si>
  <si>
    <t>Groups managing productive infrastructure formed/strengthened</t>
  </si>
  <si>
    <t>Crop/Livestock production groups formed/strengthened</t>
  </si>
  <si>
    <t>No. of groups  - Number</t>
  </si>
  <si>
    <t>People trained on land management practices</t>
  </si>
  <si>
    <t>2.1.4  Supported rural producers that are members of a rural producers' organization</t>
  </si>
  <si>
    <t>RIMs survey Impact Assessment Survey MIS</t>
  </si>
  <si>
    <t>PMU</t>
  </si>
  <si>
    <t>Total number of persons - Number of people</t>
  </si>
  <si>
    <t>Women in leadership position - Females</t>
  </si>
  <si>
    <t>1.1.4  Persons trained in production practices and/or technologies</t>
  </si>
  <si>
    <t>Men trained in crop  - Males</t>
  </si>
  <si>
    <t>Women trained in crop  - Females</t>
  </si>
  <si>
    <t>Men trained in livestock  - Males</t>
  </si>
  <si>
    <t>Women trained in livestock  - Females</t>
  </si>
  <si>
    <t>Young people trained in livestock  - Young people</t>
  </si>
  <si>
    <t>Total persons trained in crop - Number of people</t>
  </si>
  <si>
    <t>Total persons trained in livestock - Number of people</t>
  </si>
  <si>
    <t>2.1.3  Rural producers’ organizations supported</t>
  </si>
  <si>
    <t>Total size of POs - Organizations</t>
  </si>
  <si>
    <t>Rural POs supported - Organizations</t>
  </si>
  <si>
    <t>2.1.6  Market, processing or storage facilities constructed or rehabilitated</t>
  </si>
  <si>
    <t>Total number of facilities - Facilities</t>
  </si>
  <si>
    <t>Market facilities constructed/rehabilitated - Facilities</t>
  </si>
  <si>
    <t>Processing facilities constructed/rehabilitated - Facilities</t>
  </si>
  <si>
    <t>Storage facilities constructed/rehabilitated - Facilities</t>
  </si>
  <si>
    <t xml:space="preserve">1.1.2  Farmland under water-related infrastructure constructed/rehabilitated </t>
  </si>
  <si>
    <t>Hectares of land - Area (ha)</t>
  </si>
  <si>
    <t>3.1.4  Land brought under climate-resilient practices</t>
  </si>
  <si>
    <r>
      <rPr>
        <rFont val="Arial"/>
        <b/>
        <color theme="1"/>
        <sz val="11.0"/>
      </rPr>
      <t>Output</t>
    </r>
    <r>
      <rPr>
        <rFont val="Arial"/>
        <color theme="1"/>
        <sz val="11.0"/>
      </rPr>
      <t xml:space="preserve">
Community-driven Strategic Market Infrastructure developed</t>
    </r>
  </si>
  <si>
    <t>Vegetable and dairy value chain processing and marketing infrastructure designed and constructed in 10 dzongkhags</t>
  </si>
  <si>
    <t>Programme progress report -  Sector reports and studies</t>
  </si>
  <si>
    <t>Complementary financing from RGoB and FCBL will be provided as earmarked</t>
  </si>
  <si>
    <t>No. of value chain processing and market infrastructure - Number</t>
  </si>
  <si>
    <r>
      <rPr>
        <rFont val="Arial"/>
        <b/>
        <color theme="1"/>
        <sz val="11.0"/>
      </rPr>
      <t>Outcome</t>
    </r>
    <r>
      <rPr>
        <rFont val="Arial"/>
        <color theme="1"/>
        <sz val="11.0"/>
      </rPr>
      <t xml:space="preserve">
Strengthened Agricultural Institutions and Policies for Improved and Resilient Agricultural and Marketing Practices</t>
    </r>
  </si>
  <si>
    <t>≥ 70% of VC stakeholders report the use of market information in investment decision-making 60% of VC stakeholders report satisfaction with the policy and regulatory framework as providing a fair distribution of incentives, costs, benefits, and risks</t>
  </si>
  <si>
    <t>Programme M&amp;E reports - Line agencies’ - Department of Agriculture Marketing and Cooperatives (DAMC), FCBL and Business Opportunity and Information Centre (BOiC) reports - Sector studies and reports -     Programme survey</t>
  </si>
  <si>
    <t>MoAF will pro-actively implement the 11th FYP strategy for enabling private sector engagement and participation within the process of commercialisation of agricultural development</t>
  </si>
  <si>
    <t>% of stakeholders reporting use of market information - Percentage (%)</t>
  </si>
  <si>
    <t>3.2.2  Households reporting adoption of environmentally sustainable and climate-resilient technologies and practices</t>
  </si>
  <si>
    <t>Households - Percentage (%)</t>
  </si>
  <si>
    <t>Women-headed households - Households</t>
  </si>
  <si>
    <t>3.2.3  Households reporting a significant reduction in the time spent for collecting water or fuel</t>
  </si>
  <si>
    <t>To be reported after end-line survey</t>
  </si>
  <si>
    <t>1.2.3  Households reporting reduced water shortage vis-à-vis production needs</t>
  </si>
  <si>
    <t>End-line survey</t>
  </si>
  <si>
    <t xml:space="preserve">Poor smallholder household members supported in coping with the effects of climate change </t>
  </si>
  <si>
    <t>Total household members - Number of people</t>
  </si>
  <si>
    <t>Households supported with increased water availability or efficiency</t>
  </si>
  <si>
    <t>Individuals engaged in NRM and climate risk management activities</t>
  </si>
  <si>
    <t>Total - Number of people</t>
  </si>
  <si>
    <t>Community groups engaged in NRM and climate risk management activities</t>
  </si>
  <si>
    <t>Groups - Groups</t>
  </si>
  <si>
    <t>Group members - females - Females</t>
  </si>
  <si>
    <t>Group members - males - Males</t>
  </si>
  <si>
    <t>Group members - total - Number of people</t>
  </si>
  <si>
    <r>
      <rPr>
        <rFont val="Arial"/>
        <b/>
        <color theme="1"/>
        <sz val="11.0"/>
      </rPr>
      <t>Output</t>
    </r>
    <r>
      <rPr>
        <rFont val="Arial"/>
        <color theme="1"/>
        <sz val="11.0"/>
      </rPr>
      <t xml:space="preserve">
 Strengthened value chain and marketing knowledge and communication</t>
    </r>
  </si>
  <si>
    <t>Market Information System MoAF/DAMC providing relevant (real-time) information to farmers</t>
  </si>
  <si>
    <t>Programme M&amp;E reports Line agencies’, DAMC, FCBL and BOiC reports Sector studies and reports</t>
  </si>
  <si>
    <t>Adequate technical and process support is provided to develop the models and approaches on the ground, to access learning and to document good practice (presently a weak part of IFAD projects)</t>
  </si>
  <si>
    <t>No of market information system - Number</t>
  </si>
  <si>
    <t>2.1.2 Persons trained in income-generating activities or business management</t>
  </si>
  <si>
    <t>Persons trained in IGAs or BM (total) - Number of people</t>
  </si>
  <si>
    <r>
      <rPr>
        <rFont val="Arial"/>
        <b/>
        <color theme="1"/>
        <sz val="11.0"/>
      </rPr>
      <t>Output</t>
    </r>
    <r>
      <rPr>
        <rFont val="Arial"/>
        <color theme="1"/>
        <sz val="11.0"/>
      </rPr>
      <t xml:space="preserve">
Climate change resilience and value chain development lessons mainstreamed in agricultural policies and sector strategies</t>
    </r>
  </si>
  <si>
    <t>Enhanced engineering norms for building climate resilient irrigation systems</t>
  </si>
  <si>
    <t>Programme M&amp;E reports Line agencies’ reports Sector studies and reports Policy documents Regulatory framework document for private sector and PPP</t>
  </si>
  <si>
    <t>Dialogue and collaboration between Government Agencies/staff and external stakeholders is successful and generates meaningful lessons and insights for policy development</t>
  </si>
  <si>
    <t>No. of norms - Number</t>
  </si>
  <si>
    <t>Vegetable and dairy development policies enhanced based on multi-stakeholder consultation processes and programme lessons (resilience, value chain and marketing)</t>
  </si>
  <si>
    <t>No. of policies  - Number</t>
  </si>
  <si>
    <t>Regulatory framework for private sector development and PPP in agriculture sector developed</t>
  </si>
  <si>
    <t>No. of framework - Number</t>
  </si>
  <si>
    <t xml:space="preserve">3.1.2  Persons provided with climate information services </t>
  </si>
  <si>
    <t>Persons provided with climate information services - Number of people</t>
  </si>
  <si>
    <t xml:space="preserve">1.1.3  Rural producers accessing production inputs and/or technological packages </t>
  </si>
  <si>
    <t>Total rural producers - Number of people</t>
  </si>
  <si>
    <t xml:space="preserve">3.1.3  Persons accessing technologies that sequester carbon or reduce greenhouse gas emissions </t>
  </si>
  <si>
    <t>Annua</t>
  </si>
  <si>
    <t>Total persons accessing technologies - Number of people</t>
  </si>
  <si>
    <t xml:space="preserve">Government officials and staff trained </t>
  </si>
  <si>
    <t xml:space="preserve">2.1.1  Rural enterprises accessing business development services </t>
  </si>
  <si>
    <t>Rural enterprises  - Enterprises</t>
  </si>
  <si>
    <t>Number of groups supported to sustainably manage natural resources and climate-related risks</t>
  </si>
  <si>
    <t>Number of groups supported by crops sector - Number</t>
  </si>
  <si>
    <t>Number of groups supported by livestock sector - Number</t>
  </si>
  <si>
    <t>Natural resource manage groups with women in leadership positions - Number</t>
  </si>
  <si>
    <t>Number of members of the project-supported enterprise</t>
  </si>
  <si>
    <t>Young - Number</t>
  </si>
  <si>
    <t>Number of project-supported enterprise with women in leadership positions - Number</t>
  </si>
  <si>
    <t>Number of project-supported enterprise headed by young farmers - Number</t>
  </si>
  <si>
    <t>International and country dialogues on climate supported</t>
  </si>
  <si>
    <t>Dialogues - Number</t>
  </si>
  <si>
    <t>Land under climate-resilient practices</t>
  </si>
  <si>
    <t>Land area - Area (ha)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</si>
</sst>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_);_(* \(#,##0\);_(* &quot;-&quot;??_);_(@_)"/>
    <numFmt numFmtId="165" formatCode="0.0"/>
    <numFmt numFmtId="166" formatCode="_(* #,##0.00_);_(* \(#,##0.00\);_(* &quot;-&quot;??_);_(@_)"/>
  </numFmts>
  <fonts count="9">
    <font>
      <sz val="11.0"/>
      <color rgb="FF000000"/>
      <name val="Arial"/>
      <scheme val="minor"/>
    </font>
    <font>
      <b/>
      <sz val="13.0"/>
      <color theme="1"/>
      <name val="Arial"/>
    </font>
    <font>
      <i/>
      <sz val="13.0"/>
      <color theme="1"/>
      <name val="Arial"/>
    </font>
    <font>
      <b/>
      <sz val="11.0"/>
      <color theme="1"/>
      <name val="Arial"/>
    </font>
    <font/>
    <font>
      <sz val="11.0"/>
      <color theme="1"/>
      <name val="Arial"/>
    </font>
    <font>
      <color theme="1"/>
      <name val="Arial"/>
      <scheme val="minor"/>
    </font>
    <font>
      <sz val="11.0"/>
      <color rgb="FFFF0000"/>
      <name val="Arial"/>
    </font>
    <font>
      <sz val="11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2" numFmtId="0" xfId="0" applyAlignment="1" applyFont="1">
      <alignment vertical="top"/>
    </xf>
    <xf borderId="1" fillId="0" fontId="3" numFmtId="0" xfId="0" applyAlignment="1" applyBorder="1" applyFont="1">
      <alignment vertical="center"/>
    </xf>
    <xf borderId="2" fillId="0" fontId="3" numFmtId="0" xfId="0" applyAlignment="1" applyBorder="1" applyFont="1">
      <alignment vertical="center"/>
    </xf>
    <xf borderId="3" fillId="0" fontId="4" numFmtId="0" xfId="0" applyBorder="1" applyFont="1"/>
    <xf borderId="4" fillId="0" fontId="4" numFmtId="0" xfId="0" applyBorder="1" applyFont="1"/>
    <xf borderId="2" fillId="0" fontId="3" numFmtId="0" xfId="0" applyAlignment="1" applyBorder="1" applyFont="1">
      <alignment horizontal="center" readingOrder="0" vertical="center"/>
    </xf>
    <xf borderId="5" fillId="0" fontId="4" numFmtId="0" xfId="0" applyBorder="1" applyFont="1"/>
    <xf borderId="6" fillId="0" fontId="3" numFmtId="0" xfId="0" applyAlignment="1" applyBorder="1" applyFont="1">
      <alignment vertical="center"/>
    </xf>
    <xf borderId="7" fillId="0" fontId="3" numFmtId="0" xfId="0" applyAlignment="1" applyBorder="1" applyFont="1">
      <alignment vertical="center"/>
    </xf>
    <xf borderId="1" fillId="0" fontId="5" numFmtId="0" xfId="0" applyAlignment="1" applyBorder="1" applyFont="1">
      <alignment shrinkToFit="0" vertical="top" wrapText="1"/>
    </xf>
    <xf borderId="2" fillId="2" fontId="3" numFmtId="0" xfId="0" applyAlignment="1" applyBorder="1" applyFill="1" applyFont="1">
      <alignment shrinkToFit="0" wrapText="1"/>
    </xf>
    <xf borderId="6" fillId="2" fontId="5" numFmtId="0" xfId="0" applyAlignment="1" applyBorder="1" applyFont="1">
      <alignment shrinkToFit="0" vertical="top" wrapText="1"/>
    </xf>
    <xf borderId="6" fillId="0" fontId="6" numFmtId="0" xfId="0" applyBorder="1" applyFont="1"/>
    <xf borderId="6" fillId="2" fontId="5" numFmtId="0" xfId="0" applyBorder="1" applyFont="1"/>
    <xf borderId="8" fillId="0" fontId="5" numFmtId="0" xfId="0" applyBorder="1" applyFont="1"/>
    <xf borderId="7" fillId="0" fontId="4" numFmtId="0" xfId="0" applyBorder="1" applyFont="1"/>
    <xf borderId="6" fillId="0" fontId="5" numFmtId="164" xfId="0" applyAlignment="1" applyBorder="1" applyFont="1" applyNumberFormat="1">
      <alignment shrinkToFit="0" vertical="top" wrapText="1"/>
    </xf>
    <xf borderId="6" fillId="0" fontId="5" numFmtId="0" xfId="0" applyAlignment="1" applyBorder="1" applyFont="1">
      <alignment shrinkToFit="0" vertical="top" wrapText="1"/>
    </xf>
    <xf borderId="6" fillId="0" fontId="6" numFmtId="164" xfId="0" applyBorder="1" applyFont="1" applyNumberFormat="1"/>
    <xf borderId="2" fillId="2" fontId="3" numFmtId="164" xfId="0" applyAlignment="1" applyBorder="1" applyFont="1" applyNumberFormat="1">
      <alignment shrinkToFit="0" wrapText="1"/>
    </xf>
    <xf borderId="6" fillId="2" fontId="5" numFmtId="164" xfId="0" applyAlignment="1" applyBorder="1" applyFont="1" applyNumberFormat="1">
      <alignment shrinkToFit="0" vertical="top" wrapText="1"/>
    </xf>
    <xf borderId="6" fillId="0" fontId="5" numFmtId="164" xfId="0" applyAlignment="1" applyBorder="1" applyFont="1" applyNumberFormat="1">
      <alignment readingOrder="0" shrinkToFit="0" vertical="top" wrapText="1"/>
    </xf>
    <xf borderId="6" fillId="0" fontId="5" numFmtId="165" xfId="0" applyAlignment="1" applyBorder="1" applyFont="1" applyNumberFormat="1">
      <alignment shrinkToFit="0" vertical="top" wrapText="1"/>
    </xf>
    <xf borderId="6" fillId="0" fontId="5" numFmtId="164" xfId="0" applyBorder="1" applyFont="1" applyNumberFormat="1"/>
    <xf borderId="0" fillId="0" fontId="5" numFmtId="164" xfId="0" applyFont="1" applyNumberFormat="1"/>
    <xf borderId="6" fillId="0" fontId="7" numFmtId="164" xfId="0" applyAlignment="1" applyBorder="1" applyFont="1" applyNumberFormat="1">
      <alignment shrinkToFit="0" vertical="top" wrapText="1"/>
    </xf>
    <xf borderId="6" fillId="0" fontId="8" numFmtId="164" xfId="0" applyBorder="1" applyFont="1" applyNumberFormat="1"/>
    <xf borderId="0" fillId="0" fontId="8" numFmtId="164" xfId="0" applyFont="1" applyNumberFormat="1"/>
    <xf borderId="6" fillId="3" fontId="5" numFmtId="164" xfId="0" applyAlignment="1" applyBorder="1" applyFill="1" applyFont="1" applyNumberFormat="1">
      <alignment shrinkToFit="0" vertical="top" wrapText="1"/>
    </xf>
    <xf borderId="2" fillId="0" fontId="3" numFmtId="0" xfId="0" applyAlignment="1" applyBorder="1" applyFont="1">
      <alignment shrinkToFit="0" wrapText="1"/>
    </xf>
    <xf borderId="2" fillId="0" fontId="3" numFmtId="164" xfId="0" applyAlignment="1" applyBorder="1" applyFont="1" applyNumberFormat="1">
      <alignment shrinkToFit="0" wrapText="1"/>
    </xf>
    <xf borderId="6" fillId="0" fontId="5" numFmtId="0" xfId="0" applyAlignment="1" applyBorder="1" applyFont="1">
      <alignment readingOrder="0" shrinkToFit="0" vertical="top" wrapText="1"/>
    </xf>
    <xf borderId="0" fillId="0" fontId="6" numFmtId="0" xfId="0" applyFont="1"/>
    <xf borderId="6" fillId="3" fontId="5" numFmtId="0" xfId="0" applyAlignment="1" applyBorder="1" applyFont="1">
      <alignment shrinkToFit="0" vertical="top" wrapText="1"/>
    </xf>
    <xf borderId="6" fillId="0" fontId="8" numFmtId="166" xfId="0" applyBorder="1" applyFont="1" applyNumberFormat="1"/>
    <xf borderId="0" fillId="0" fontId="8" numFmtId="166" xfId="0" applyFont="1" applyNumberFormat="1"/>
    <xf borderId="2" fillId="0" fontId="3" numFmtId="0" xfId="0" applyAlignment="1" applyBorder="1" applyFont="1">
      <alignment horizontal="center" shrinkToFit="0" wrapText="1"/>
    </xf>
    <xf borderId="6" fillId="0" fontId="7" numFmtId="164" xfId="0" applyAlignment="1" applyBorder="1" applyFont="1" applyNumberFormat="1">
      <alignment readingOrder="0" shrinkToFit="0" vertical="top" wrapText="1"/>
    </xf>
    <xf borderId="6" fillId="0" fontId="7" numFmtId="0" xfId="0" applyAlignment="1" applyBorder="1" applyFont="1">
      <alignment readingOrder="0" shrinkToFit="0" vertical="top" wrapText="1"/>
    </xf>
    <xf borderId="6" fillId="0" fontId="7" numFmtId="0" xfId="0" applyAlignment="1" applyBorder="1" applyFont="1">
      <alignment shrinkToFit="0" vertical="top" wrapText="1"/>
    </xf>
    <xf borderId="0" fillId="0" fontId="8" numFmtId="0" xfId="0" applyFont="1"/>
    <xf borderId="1" fillId="0" fontId="5" numFmtId="0" xfId="0" applyAlignment="1" applyBorder="1" applyFont="1">
      <alignment readingOrder="0" shrinkToFit="0" vertical="top" wrapText="1"/>
    </xf>
    <xf borderId="0" fillId="0" fontId="7" numFmtId="0" xfId="0" applyFont="1"/>
    <xf borderId="6" fillId="0" fontId="5" numFmtId="166" xfId="0" applyAlignment="1" applyBorder="1" applyFont="1" applyNumberFormat="1">
      <alignment shrinkToFit="0" vertical="top" wrapText="1"/>
    </xf>
    <xf borderId="6" fillId="0" fontId="7" numFmtId="2" xfId="0" applyAlignment="1" applyBorder="1" applyFont="1" applyNumberFormat="1">
      <alignment shrinkToFit="0" vertical="top" wrapText="1"/>
    </xf>
    <xf borderId="6" fillId="0" fontId="5" numFmtId="2" xfId="0" applyAlignment="1" applyBorder="1" applyFont="1" applyNumberFormat="1">
      <alignment shrinkToFit="0" vertical="top" wrapText="1"/>
    </xf>
    <xf borderId="6" fillId="0" fontId="6" numFmtId="2" xfId="0" applyBorder="1" applyFont="1" applyNumberFormat="1"/>
    <xf borderId="9" fillId="2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4.0" topLeftCell="F5" activePane="bottomRight" state="frozen"/>
      <selection activeCell="F1" sqref="F1" pane="topRight"/>
      <selection activeCell="A5" sqref="A5" pane="bottomLeft"/>
      <selection activeCell="F5" sqref="F5" pane="bottomRight"/>
    </sheetView>
  </sheetViews>
  <sheetFormatPr customHeight="1" defaultColWidth="12.63" defaultRowHeight="15.0"/>
  <cols>
    <col customWidth="1" min="1" max="1" width="25.0"/>
    <col customWidth="1" min="2" max="2" width="20.0"/>
    <col customWidth="1" min="3" max="5" width="12.0"/>
    <col customWidth="1" hidden="1" min="6" max="8" width="15.0"/>
    <col customWidth="1" hidden="1" min="9" max="9" width="20.0"/>
    <col customWidth="1" min="10" max="36" width="12.0"/>
    <col customWidth="1" hidden="1" min="37" max="42" width="12.0"/>
    <col customWidth="1" min="43" max="45" width="12.0"/>
    <col customWidth="1" min="46" max="49" width="15.75"/>
  </cols>
  <sheetData>
    <row r="1" ht="30.0" customHeight="1">
      <c r="A1" s="1" t="s">
        <v>0</v>
      </c>
    </row>
    <row r="2" ht="25.5" customHeight="1">
      <c r="A2" s="2" t="s">
        <v>1</v>
      </c>
    </row>
    <row r="3" ht="19.5" customHeight="1">
      <c r="A3" s="3" t="s">
        <v>2</v>
      </c>
      <c r="B3" s="4" t="s">
        <v>3</v>
      </c>
      <c r="C3" s="5"/>
      <c r="D3" s="5"/>
      <c r="E3" s="6"/>
      <c r="F3" s="4" t="s">
        <v>4</v>
      </c>
      <c r="G3" s="5"/>
      <c r="H3" s="6"/>
      <c r="I3" s="3" t="s">
        <v>5</v>
      </c>
      <c r="J3" s="4" t="s">
        <v>6</v>
      </c>
      <c r="K3" s="5"/>
      <c r="L3" s="6"/>
      <c r="M3" s="4" t="s">
        <v>7</v>
      </c>
      <c r="N3" s="5"/>
      <c r="O3" s="6"/>
      <c r="P3" s="4" t="s">
        <v>8</v>
      </c>
      <c r="Q3" s="5"/>
      <c r="R3" s="6"/>
      <c r="S3" s="4" t="s">
        <v>9</v>
      </c>
      <c r="T3" s="5"/>
      <c r="U3" s="6"/>
      <c r="V3" s="4" t="s">
        <v>10</v>
      </c>
      <c r="W3" s="5"/>
      <c r="X3" s="6"/>
      <c r="Y3" s="4" t="s">
        <v>11</v>
      </c>
      <c r="Z3" s="5"/>
      <c r="AA3" s="6"/>
      <c r="AB3" s="4" t="s">
        <v>12</v>
      </c>
      <c r="AC3" s="5"/>
      <c r="AD3" s="6"/>
      <c r="AE3" s="4" t="s">
        <v>13</v>
      </c>
      <c r="AF3" s="5"/>
      <c r="AG3" s="6"/>
      <c r="AH3" s="4" t="s">
        <v>14</v>
      </c>
      <c r="AI3" s="5"/>
      <c r="AJ3" s="6"/>
      <c r="AK3" s="4" t="s">
        <v>15</v>
      </c>
      <c r="AL3" s="5"/>
      <c r="AM3" s="6"/>
      <c r="AN3" s="4" t="s">
        <v>16</v>
      </c>
      <c r="AO3" s="5"/>
      <c r="AP3" s="6"/>
      <c r="AQ3" s="4" t="s">
        <v>15</v>
      </c>
      <c r="AR3" s="5"/>
      <c r="AS3" s="6"/>
      <c r="AT3" s="7" t="s">
        <v>16</v>
      </c>
      <c r="AU3" s="5"/>
      <c r="AV3" s="6"/>
    </row>
    <row r="4" ht="19.5" customHeight="1">
      <c r="A4" s="8"/>
      <c r="B4" s="9" t="s">
        <v>17</v>
      </c>
      <c r="C4" s="9" t="s">
        <v>18</v>
      </c>
      <c r="D4" s="9" t="s">
        <v>19</v>
      </c>
      <c r="E4" s="9" t="s">
        <v>20</v>
      </c>
      <c r="F4" s="9" t="s">
        <v>21</v>
      </c>
      <c r="G4" s="9" t="s">
        <v>22</v>
      </c>
      <c r="H4" s="9" t="s">
        <v>23</v>
      </c>
      <c r="I4" s="8"/>
      <c r="J4" s="9" t="s">
        <v>24</v>
      </c>
      <c r="K4" s="9" t="s">
        <v>25</v>
      </c>
      <c r="L4" s="9" t="s">
        <v>26</v>
      </c>
      <c r="M4" s="9" t="s">
        <v>24</v>
      </c>
      <c r="N4" s="9" t="s">
        <v>25</v>
      </c>
      <c r="O4" s="9" t="s">
        <v>26</v>
      </c>
      <c r="P4" s="9" t="s">
        <v>24</v>
      </c>
      <c r="Q4" s="9" t="s">
        <v>25</v>
      </c>
      <c r="R4" s="9" t="s">
        <v>26</v>
      </c>
      <c r="S4" s="9" t="s">
        <v>24</v>
      </c>
      <c r="T4" s="9" t="s">
        <v>25</v>
      </c>
      <c r="U4" s="9" t="s">
        <v>26</v>
      </c>
      <c r="V4" s="9" t="s">
        <v>24</v>
      </c>
      <c r="W4" s="9" t="s">
        <v>25</v>
      </c>
      <c r="X4" s="9" t="s">
        <v>26</v>
      </c>
      <c r="Y4" s="9" t="s">
        <v>24</v>
      </c>
      <c r="Z4" s="9" t="s">
        <v>25</v>
      </c>
      <c r="AA4" s="9" t="s">
        <v>26</v>
      </c>
      <c r="AB4" s="9" t="s">
        <v>24</v>
      </c>
      <c r="AC4" s="9" t="s">
        <v>25</v>
      </c>
      <c r="AD4" s="9" t="s">
        <v>26</v>
      </c>
      <c r="AE4" s="9" t="s">
        <v>24</v>
      </c>
      <c r="AF4" s="9" t="s">
        <v>25</v>
      </c>
      <c r="AG4" s="9" t="s">
        <v>26</v>
      </c>
      <c r="AH4" s="9" t="s">
        <v>24</v>
      </c>
      <c r="AI4" s="9" t="s">
        <v>25</v>
      </c>
      <c r="AJ4" s="9" t="s">
        <v>26</v>
      </c>
      <c r="AK4" s="9" t="s">
        <v>24</v>
      </c>
      <c r="AL4" s="9" t="s">
        <v>25</v>
      </c>
      <c r="AM4" s="9" t="s">
        <v>26</v>
      </c>
      <c r="AN4" s="9" t="s">
        <v>24</v>
      </c>
      <c r="AO4" s="9" t="s">
        <v>25</v>
      </c>
      <c r="AP4" s="9" t="s">
        <v>26</v>
      </c>
      <c r="AQ4" s="9" t="s">
        <v>24</v>
      </c>
      <c r="AR4" s="9" t="s">
        <v>25</v>
      </c>
      <c r="AS4" s="9" t="s">
        <v>26</v>
      </c>
      <c r="AT4" s="9" t="s">
        <v>24</v>
      </c>
      <c r="AU4" s="9" t="s">
        <v>25</v>
      </c>
      <c r="AV4" s="9" t="s">
        <v>26</v>
      </c>
      <c r="AW4" s="10"/>
    </row>
    <row r="5" ht="13.5" customHeight="1">
      <c r="A5" s="11" t="s">
        <v>27</v>
      </c>
      <c r="B5" s="12" t="s">
        <v>28</v>
      </c>
      <c r="C5" s="5"/>
      <c r="D5" s="5"/>
      <c r="E5" s="6"/>
      <c r="F5" s="11" t="s">
        <v>29</v>
      </c>
      <c r="G5" s="11" t="s">
        <v>30</v>
      </c>
      <c r="H5" s="11" t="s">
        <v>31</v>
      </c>
      <c r="I5" s="11" t="s">
        <v>31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4"/>
      <c r="AT5" s="15"/>
      <c r="AU5" s="15"/>
      <c r="AV5" s="15"/>
      <c r="AW5" s="16"/>
    </row>
    <row r="6" ht="13.5" customHeight="1">
      <c r="A6" s="17"/>
      <c r="B6" s="18" t="s">
        <v>32</v>
      </c>
      <c r="C6" s="18"/>
      <c r="D6" s="18">
        <v>28975.0</v>
      </c>
      <c r="E6" s="18">
        <v>141562.0</v>
      </c>
      <c r="F6" s="8"/>
      <c r="G6" s="8"/>
      <c r="H6" s="8"/>
      <c r="I6" s="17"/>
      <c r="J6" s="19"/>
      <c r="K6" s="19"/>
      <c r="L6" s="19"/>
      <c r="M6" s="19"/>
      <c r="N6" s="18">
        <v>2466.0</v>
      </c>
      <c r="O6" s="18">
        <v>2466.0</v>
      </c>
      <c r="P6" s="18"/>
      <c r="Q6" s="18">
        <v>21208.0</v>
      </c>
      <c r="R6" s="18">
        <v>23674.0</v>
      </c>
      <c r="S6" s="18">
        <v>20000.0</v>
      </c>
      <c r="T6" s="18">
        <v>13500.0</v>
      </c>
      <c r="U6" s="18">
        <v>37174.0</v>
      </c>
      <c r="V6" s="18"/>
      <c r="W6" s="18">
        <v>29253.0</v>
      </c>
      <c r="X6" s="18">
        <v>66427.0</v>
      </c>
      <c r="Y6" s="18">
        <v>2000.0</v>
      </c>
      <c r="Z6" s="18">
        <v>27168.0</v>
      </c>
      <c r="AA6" s="18">
        <v>93595.0</v>
      </c>
      <c r="AB6" s="18">
        <v>20000.0</v>
      </c>
      <c r="AC6" s="18">
        <v>13202.0</v>
      </c>
      <c r="AD6" s="18">
        <v>106797.0</v>
      </c>
      <c r="AE6" s="18">
        <v>25000.0</v>
      </c>
      <c r="AF6" s="18">
        <v>25664.0</v>
      </c>
      <c r="AG6" s="18">
        <v>132461.0</v>
      </c>
      <c r="AH6" s="18"/>
      <c r="AI6" s="18">
        <v>7616.0</v>
      </c>
      <c r="AJ6" s="18">
        <v>140077.0</v>
      </c>
      <c r="AK6" s="19"/>
      <c r="AL6" s="19"/>
      <c r="AM6" s="19">
        <v>140077.0</v>
      </c>
      <c r="AN6" s="19"/>
      <c r="AO6" s="18">
        <f>AR6+AJ6</f>
        <v>153905</v>
      </c>
      <c r="AP6" s="19"/>
      <c r="AQ6" s="18"/>
      <c r="AR6" s="18">
        <f>AR10*4</f>
        <v>13828</v>
      </c>
      <c r="AS6" s="20">
        <f t="shared" ref="AS6:AS168" si="1">AJ6+AR6</f>
        <v>153905</v>
      </c>
      <c r="AT6" s="14"/>
      <c r="AU6" s="14"/>
      <c r="AV6" s="14"/>
    </row>
    <row r="7" ht="13.5" customHeight="1">
      <c r="A7" s="17"/>
      <c r="B7" s="21" t="s">
        <v>33</v>
      </c>
      <c r="C7" s="5"/>
      <c r="D7" s="5"/>
      <c r="E7" s="6"/>
      <c r="F7" s="11" t="s">
        <v>29</v>
      </c>
      <c r="G7" s="11" t="s">
        <v>30</v>
      </c>
      <c r="H7" s="11" t="s">
        <v>31</v>
      </c>
      <c r="I7" s="17"/>
      <c r="J7" s="13"/>
      <c r="K7" s="13"/>
      <c r="L7" s="13"/>
      <c r="M7" s="13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13"/>
      <c r="AL7" s="13"/>
      <c r="AM7" s="13"/>
      <c r="AN7" s="13"/>
      <c r="AO7" s="22"/>
      <c r="AP7" s="13"/>
      <c r="AQ7" s="22"/>
      <c r="AR7" s="22"/>
      <c r="AS7" s="20">
        <f t="shared" si="1"/>
        <v>0</v>
      </c>
      <c r="AT7" s="15"/>
      <c r="AU7" s="15"/>
      <c r="AV7" s="15"/>
      <c r="AW7" s="16"/>
    </row>
    <row r="8" ht="13.5" customHeight="1">
      <c r="A8" s="17"/>
      <c r="B8" s="18" t="s">
        <v>34</v>
      </c>
      <c r="C8" s="18"/>
      <c r="D8" s="18">
        <v>2254.0</v>
      </c>
      <c r="E8" s="18">
        <v>14486.0</v>
      </c>
      <c r="F8" s="17"/>
      <c r="G8" s="17"/>
      <c r="H8" s="17"/>
      <c r="I8" s="17"/>
      <c r="J8" s="19"/>
      <c r="K8" s="19"/>
      <c r="L8" s="19"/>
      <c r="M8" s="19"/>
      <c r="N8" s="18">
        <v>246.0</v>
      </c>
      <c r="O8" s="18">
        <v>246.0</v>
      </c>
      <c r="P8" s="18"/>
      <c r="Q8" s="18">
        <v>2572.0</v>
      </c>
      <c r="R8" s="18">
        <v>2818.0</v>
      </c>
      <c r="S8" s="18"/>
      <c r="T8" s="18">
        <v>1687.0</v>
      </c>
      <c r="U8" s="18">
        <v>4505.0</v>
      </c>
      <c r="V8" s="18"/>
      <c r="W8" s="18">
        <v>2307.0</v>
      </c>
      <c r="X8" s="18">
        <v>6812.0</v>
      </c>
      <c r="Y8" s="18"/>
      <c r="Z8" s="18">
        <v>2760.0</v>
      </c>
      <c r="AA8" s="18">
        <v>9572.0</v>
      </c>
      <c r="AB8" s="18"/>
      <c r="AC8" s="18">
        <v>677.0</v>
      </c>
      <c r="AD8" s="18">
        <v>10249.0</v>
      </c>
      <c r="AE8" s="18"/>
      <c r="AF8" s="18">
        <v>3022.0</v>
      </c>
      <c r="AG8" s="18">
        <v>13271.0</v>
      </c>
      <c r="AH8" s="23"/>
      <c r="AI8" s="18">
        <v>904.0</v>
      </c>
      <c r="AJ8" s="18">
        <v>14175.0</v>
      </c>
      <c r="AK8" s="19"/>
      <c r="AL8" s="19"/>
      <c r="AM8" s="19">
        <v>14175.0</v>
      </c>
      <c r="AN8" s="19"/>
      <c r="AO8" s="18">
        <f t="shared" ref="AO8:AO10" si="2">AR8+AJ8</f>
        <v>16015</v>
      </c>
      <c r="AP8" s="19"/>
      <c r="AQ8" s="18"/>
      <c r="AR8" s="23">
        <f>613+1227</f>
        <v>1840</v>
      </c>
      <c r="AS8" s="20">
        <f t="shared" si="1"/>
        <v>16015</v>
      </c>
      <c r="AT8" s="14"/>
      <c r="AU8" s="14"/>
      <c r="AV8" s="14"/>
    </row>
    <row r="9" ht="13.5" customHeight="1">
      <c r="A9" s="17"/>
      <c r="B9" s="18" t="s">
        <v>35</v>
      </c>
      <c r="C9" s="18"/>
      <c r="D9" s="18">
        <v>3382.0</v>
      </c>
      <c r="E9" s="18">
        <v>14489.0</v>
      </c>
      <c r="F9" s="17"/>
      <c r="G9" s="17"/>
      <c r="H9" s="17"/>
      <c r="I9" s="17"/>
      <c r="J9" s="24"/>
      <c r="K9" s="19"/>
      <c r="L9" s="19"/>
      <c r="M9" s="19"/>
      <c r="N9" s="18">
        <v>246.0</v>
      </c>
      <c r="O9" s="18">
        <v>246.0</v>
      </c>
      <c r="P9" s="18"/>
      <c r="Q9" s="18">
        <v>2572.0</v>
      </c>
      <c r="R9" s="18">
        <v>2818.0</v>
      </c>
      <c r="S9" s="18"/>
      <c r="T9" s="18">
        <v>1688.0</v>
      </c>
      <c r="U9" s="18">
        <v>4506.0</v>
      </c>
      <c r="V9" s="18"/>
      <c r="W9" s="18">
        <v>2307.0</v>
      </c>
      <c r="X9" s="18">
        <v>6813.0</v>
      </c>
      <c r="Y9" s="18"/>
      <c r="Z9" s="18">
        <v>2900.0</v>
      </c>
      <c r="AA9" s="18">
        <v>9713.0</v>
      </c>
      <c r="AB9" s="18"/>
      <c r="AC9" s="18">
        <v>1264.0</v>
      </c>
      <c r="AD9" s="18">
        <v>10977.0</v>
      </c>
      <c r="AE9" s="18"/>
      <c r="AF9" s="18">
        <v>3394.0</v>
      </c>
      <c r="AG9" s="18">
        <v>14371.0</v>
      </c>
      <c r="AH9" s="23"/>
      <c r="AI9" s="18">
        <v>1000.0</v>
      </c>
      <c r="AJ9" s="18">
        <v>15371.0</v>
      </c>
      <c r="AK9" s="19"/>
      <c r="AL9" s="19"/>
      <c r="AM9" s="19">
        <v>15371.0</v>
      </c>
      <c r="AN9" s="19"/>
      <c r="AO9" s="18">
        <f t="shared" si="2"/>
        <v>16988</v>
      </c>
      <c r="AP9" s="19"/>
      <c r="AQ9" s="18"/>
      <c r="AR9" s="23">
        <f>587+1030</f>
        <v>1617</v>
      </c>
      <c r="AS9" s="20">
        <f t="shared" si="1"/>
        <v>16988</v>
      </c>
      <c r="AT9" s="14"/>
      <c r="AU9" s="14"/>
      <c r="AV9" s="14"/>
    </row>
    <row r="10" ht="13.5" customHeight="1">
      <c r="A10" s="17"/>
      <c r="B10" s="18" t="s">
        <v>36</v>
      </c>
      <c r="C10" s="18"/>
      <c r="D10" s="18">
        <v>5636.0</v>
      </c>
      <c r="E10" s="18">
        <v>28975.0</v>
      </c>
      <c r="F10" s="8"/>
      <c r="G10" s="8"/>
      <c r="H10" s="8"/>
      <c r="I10" s="17"/>
      <c r="J10" s="19"/>
      <c r="K10" s="19"/>
      <c r="L10" s="19"/>
      <c r="M10" s="19">
        <v>548.0</v>
      </c>
      <c r="N10" s="18">
        <v>492.0</v>
      </c>
      <c r="O10" s="18">
        <v>492.0</v>
      </c>
      <c r="P10" s="18">
        <v>10000.0</v>
      </c>
      <c r="Q10" s="18">
        <v>5144.0</v>
      </c>
      <c r="R10" s="18">
        <v>5636.0</v>
      </c>
      <c r="S10" s="18">
        <v>10000.0</v>
      </c>
      <c r="T10" s="18">
        <v>3375.0</v>
      </c>
      <c r="U10" s="18">
        <v>9011.0</v>
      </c>
      <c r="V10" s="18">
        <v>10000.0</v>
      </c>
      <c r="W10" s="18">
        <v>4614.0</v>
      </c>
      <c r="X10" s="18">
        <v>13625.0</v>
      </c>
      <c r="Y10" s="18">
        <v>5000.0</v>
      </c>
      <c r="Z10" s="18">
        <v>5660.0</v>
      </c>
      <c r="AA10" s="18">
        <v>19285.0</v>
      </c>
      <c r="AB10" s="18">
        <v>5000.0</v>
      </c>
      <c r="AC10" s="18">
        <v>1941.0</v>
      </c>
      <c r="AD10" s="18">
        <v>21226.0</v>
      </c>
      <c r="AE10" s="18">
        <v>5000.0</v>
      </c>
      <c r="AF10" s="18">
        <v>6416.0</v>
      </c>
      <c r="AG10" s="18">
        <v>27642.0</v>
      </c>
      <c r="AH10" s="23">
        <v>2100.0</v>
      </c>
      <c r="AI10" s="18">
        <v>1904.0</v>
      </c>
      <c r="AJ10" s="18">
        <v>29546.0</v>
      </c>
      <c r="AK10" s="19"/>
      <c r="AL10" s="19"/>
      <c r="AM10" s="19">
        <v>29546.0</v>
      </c>
      <c r="AN10" s="19"/>
      <c r="AO10" s="18">
        <f t="shared" si="2"/>
        <v>33003</v>
      </c>
      <c r="AP10" s="19"/>
      <c r="AQ10" s="18"/>
      <c r="AR10" s="18">
        <f>AR8+AR9</f>
        <v>3457</v>
      </c>
      <c r="AS10" s="20">
        <f t="shared" si="1"/>
        <v>33003</v>
      </c>
      <c r="AT10" s="25"/>
      <c r="AU10" s="25"/>
      <c r="AV10" s="25"/>
      <c r="AW10" s="26">
        <f>AO10/28975*100</f>
        <v>113.9016393</v>
      </c>
    </row>
    <row r="11" ht="13.5" customHeight="1">
      <c r="A11" s="17"/>
      <c r="B11" s="21" t="s">
        <v>37</v>
      </c>
      <c r="C11" s="5"/>
      <c r="D11" s="5"/>
      <c r="E11" s="6"/>
      <c r="F11" s="11" t="s">
        <v>31</v>
      </c>
      <c r="G11" s="11" t="s">
        <v>31</v>
      </c>
      <c r="H11" s="11" t="s">
        <v>31</v>
      </c>
      <c r="I11" s="17"/>
      <c r="J11" s="13"/>
      <c r="K11" s="13"/>
      <c r="L11" s="13"/>
      <c r="M11" s="13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13"/>
      <c r="AL11" s="13"/>
      <c r="AM11" s="13"/>
      <c r="AN11" s="13"/>
      <c r="AO11" s="22"/>
      <c r="AP11" s="13"/>
      <c r="AQ11" s="22"/>
      <c r="AR11" s="22"/>
      <c r="AS11" s="20">
        <f t="shared" si="1"/>
        <v>0</v>
      </c>
      <c r="AT11" s="15"/>
      <c r="AU11" s="15"/>
      <c r="AV11" s="15"/>
      <c r="AW11" s="16"/>
    </row>
    <row r="12" ht="13.5" customHeight="1">
      <c r="A12" s="17"/>
      <c r="B12" s="18" t="s">
        <v>38</v>
      </c>
      <c r="C12" s="18"/>
      <c r="D12" s="18"/>
      <c r="E12" s="18">
        <v>55000.0</v>
      </c>
      <c r="F12" s="17"/>
      <c r="G12" s="17"/>
      <c r="H12" s="17"/>
      <c r="I12" s="17"/>
      <c r="J12" s="19"/>
      <c r="K12" s="19"/>
      <c r="L12" s="19"/>
      <c r="M12" s="19"/>
      <c r="N12" s="18">
        <v>822.0</v>
      </c>
      <c r="O12" s="18">
        <v>822.0</v>
      </c>
      <c r="P12" s="18"/>
      <c r="Q12" s="18">
        <v>7200.0</v>
      </c>
      <c r="R12" s="18">
        <f t="shared" ref="R12:R15" si="3">O12+Q12</f>
        <v>8022</v>
      </c>
      <c r="S12" s="18">
        <v>5000.0</v>
      </c>
      <c r="T12" s="18">
        <v>4500.0</v>
      </c>
      <c r="U12" s="18">
        <f t="shared" ref="U12:U15" si="4">R12+T12</f>
        <v>12522</v>
      </c>
      <c r="V12" s="18">
        <v>6000.0</v>
      </c>
      <c r="W12" s="18">
        <v>8751.0</v>
      </c>
      <c r="X12" s="18">
        <f t="shared" ref="X12:X15" si="5">U12+W12</f>
        <v>21273</v>
      </c>
      <c r="Y12" s="18">
        <v>5500.0</v>
      </c>
      <c r="Z12" s="27">
        <v>3982.0</v>
      </c>
      <c r="AA12" s="27">
        <f t="shared" ref="AA12:AA15" si="6">X12+Z12</f>
        <v>25255</v>
      </c>
      <c r="AB12" s="18">
        <v>5500.0</v>
      </c>
      <c r="AC12" s="18">
        <v>6745.0</v>
      </c>
      <c r="AD12" s="18">
        <f t="shared" ref="AD12:AD15" si="7">AA12+AC12</f>
        <v>32000</v>
      </c>
      <c r="AE12" s="18">
        <v>5000.0</v>
      </c>
      <c r="AF12" s="18">
        <v>7951.0</v>
      </c>
      <c r="AG12" s="18">
        <f t="shared" ref="AG12:AG15" si="8">AD12+AF12</f>
        <v>39951</v>
      </c>
      <c r="AH12" s="23">
        <v>8000.0</v>
      </c>
      <c r="AI12" s="18">
        <v>3616.0</v>
      </c>
      <c r="AJ12" s="18">
        <f t="shared" ref="AJ12:AJ15" si="9">AG12+AI12</f>
        <v>43567</v>
      </c>
      <c r="AK12" s="19"/>
      <c r="AL12" s="19"/>
      <c r="AM12" s="19">
        <v>69001.0</v>
      </c>
      <c r="AN12" s="19"/>
      <c r="AO12" s="18">
        <f t="shared" ref="AO12:AO15" si="10">AR12+AJ12</f>
        <v>51115</v>
      </c>
      <c r="AP12" s="19"/>
      <c r="AQ12" s="18"/>
      <c r="AR12" s="18">
        <f>6518+1030</f>
        <v>7548</v>
      </c>
      <c r="AS12" s="20">
        <f t="shared" si="1"/>
        <v>51115</v>
      </c>
      <c r="AT12" s="14"/>
      <c r="AU12" s="14"/>
      <c r="AV12" s="14"/>
    </row>
    <row r="13" ht="13.5" customHeight="1">
      <c r="A13" s="17"/>
      <c r="B13" s="18" t="s">
        <v>39</v>
      </c>
      <c r="C13" s="18"/>
      <c r="D13" s="18">
        <v>11088.0</v>
      </c>
      <c r="E13" s="18">
        <v>55053.0</v>
      </c>
      <c r="F13" s="17"/>
      <c r="G13" s="17"/>
      <c r="H13" s="17"/>
      <c r="I13" s="17"/>
      <c r="J13" s="19"/>
      <c r="K13" s="19"/>
      <c r="L13" s="19"/>
      <c r="M13" s="19"/>
      <c r="N13" s="18">
        <v>822.0</v>
      </c>
      <c r="O13" s="18">
        <v>822.0</v>
      </c>
      <c r="P13" s="18"/>
      <c r="Q13" s="18">
        <v>7069.0</v>
      </c>
      <c r="R13" s="18">
        <f t="shared" si="3"/>
        <v>7891</v>
      </c>
      <c r="S13" s="18">
        <v>5000.0</v>
      </c>
      <c r="T13" s="18">
        <v>4500.0</v>
      </c>
      <c r="U13" s="18">
        <f t="shared" si="4"/>
        <v>12391</v>
      </c>
      <c r="V13" s="18">
        <v>6000.0</v>
      </c>
      <c r="W13" s="18">
        <v>8751.0</v>
      </c>
      <c r="X13" s="18">
        <f t="shared" si="5"/>
        <v>21142</v>
      </c>
      <c r="Y13" s="18">
        <v>5500.0</v>
      </c>
      <c r="Z13" s="27">
        <v>3644.0</v>
      </c>
      <c r="AA13" s="27">
        <f t="shared" si="6"/>
        <v>24786</v>
      </c>
      <c r="AB13" s="18">
        <v>5500.0</v>
      </c>
      <c r="AC13" s="18">
        <v>6457.0</v>
      </c>
      <c r="AD13" s="18">
        <f t="shared" si="7"/>
        <v>31243</v>
      </c>
      <c r="AE13" s="18">
        <v>5000.0</v>
      </c>
      <c r="AF13" s="18">
        <v>9455.0</v>
      </c>
      <c r="AG13" s="18">
        <f t="shared" si="8"/>
        <v>40698</v>
      </c>
      <c r="AH13" s="23">
        <v>8000.0</v>
      </c>
      <c r="AI13" s="18">
        <v>4000.0</v>
      </c>
      <c r="AJ13" s="18">
        <f t="shared" si="9"/>
        <v>44698</v>
      </c>
      <c r="AK13" s="19"/>
      <c r="AL13" s="19"/>
      <c r="AM13" s="19">
        <v>70580.0</v>
      </c>
      <c r="AN13" s="19"/>
      <c r="AO13" s="18">
        <f t="shared" si="10"/>
        <v>51441</v>
      </c>
      <c r="AP13" s="19"/>
      <c r="AQ13" s="18"/>
      <c r="AR13" s="18">
        <f>5516+1227</f>
        <v>6743</v>
      </c>
      <c r="AS13" s="20">
        <f t="shared" si="1"/>
        <v>51441</v>
      </c>
      <c r="AT13" s="28"/>
      <c r="AU13" s="28"/>
      <c r="AV13" s="28"/>
      <c r="AW13" s="29"/>
    </row>
    <row r="14" ht="13.5" customHeight="1">
      <c r="A14" s="17"/>
      <c r="B14" s="18" t="s">
        <v>40</v>
      </c>
      <c r="C14" s="18"/>
      <c r="D14" s="18">
        <v>200.0</v>
      </c>
      <c r="E14" s="18">
        <v>2000.0</v>
      </c>
      <c r="F14" s="17"/>
      <c r="G14" s="17"/>
      <c r="H14" s="17"/>
      <c r="I14" s="17"/>
      <c r="J14" s="19"/>
      <c r="K14" s="19"/>
      <c r="L14" s="19"/>
      <c r="M14" s="19"/>
      <c r="N14" s="18">
        <v>25.0</v>
      </c>
      <c r="O14" s="18">
        <v>25.0</v>
      </c>
      <c r="P14" s="18"/>
      <c r="Q14" s="18">
        <v>90.0</v>
      </c>
      <c r="R14" s="18">
        <f t="shared" si="3"/>
        <v>115</v>
      </c>
      <c r="S14" s="18"/>
      <c r="T14" s="18">
        <v>5.0</v>
      </c>
      <c r="U14" s="18">
        <f t="shared" si="4"/>
        <v>120</v>
      </c>
      <c r="V14" s="18"/>
      <c r="W14" s="18">
        <v>46.0</v>
      </c>
      <c r="X14" s="18">
        <f t="shared" si="5"/>
        <v>166</v>
      </c>
      <c r="Y14" s="18"/>
      <c r="Z14" s="18">
        <v>593.0</v>
      </c>
      <c r="AA14" s="27">
        <f t="shared" si="6"/>
        <v>759</v>
      </c>
      <c r="AB14" s="18"/>
      <c r="AC14" s="18">
        <v>250.0</v>
      </c>
      <c r="AD14" s="18">
        <f t="shared" si="7"/>
        <v>1009</v>
      </c>
      <c r="AE14" s="18">
        <v>500.0</v>
      </c>
      <c r="AF14" s="18">
        <v>211.0</v>
      </c>
      <c r="AG14" s="18">
        <f t="shared" si="8"/>
        <v>1220</v>
      </c>
      <c r="AH14" s="23">
        <v>30.0</v>
      </c>
      <c r="AI14" s="18">
        <v>25.0</v>
      </c>
      <c r="AJ14" s="18">
        <f t="shared" si="9"/>
        <v>1245</v>
      </c>
      <c r="AK14" s="19"/>
      <c r="AL14" s="19"/>
      <c r="AM14" s="19">
        <v>1245.0</v>
      </c>
      <c r="AN14" s="19"/>
      <c r="AO14" s="18">
        <f t="shared" si="10"/>
        <v>1255</v>
      </c>
      <c r="AP14" s="19"/>
      <c r="AQ14" s="18"/>
      <c r="AR14" s="27">
        <v>10.0</v>
      </c>
      <c r="AS14" s="20">
        <f t="shared" si="1"/>
        <v>1255</v>
      </c>
      <c r="AT14" s="14"/>
      <c r="AU14" s="14"/>
      <c r="AV14" s="14"/>
    </row>
    <row r="15" ht="13.5" customHeight="1">
      <c r="A15" s="8"/>
      <c r="B15" s="18" t="s">
        <v>41</v>
      </c>
      <c r="C15" s="18"/>
      <c r="D15" s="18">
        <v>11088.0</v>
      </c>
      <c r="E15" s="18">
        <v>110053.0</v>
      </c>
      <c r="F15" s="8"/>
      <c r="G15" s="8"/>
      <c r="H15" s="8"/>
      <c r="I15" s="8"/>
      <c r="J15" s="19"/>
      <c r="K15" s="19"/>
      <c r="L15" s="19"/>
      <c r="M15" s="19"/>
      <c r="N15" s="18">
        <v>1644.0</v>
      </c>
      <c r="O15" s="18">
        <v>1644.0</v>
      </c>
      <c r="P15" s="18"/>
      <c r="Q15" s="18">
        <v>14269.0</v>
      </c>
      <c r="R15" s="18">
        <f t="shared" si="3"/>
        <v>15913</v>
      </c>
      <c r="S15" s="18">
        <v>10000.0</v>
      </c>
      <c r="T15" s="18">
        <v>9000.0</v>
      </c>
      <c r="U15" s="18">
        <f t="shared" si="4"/>
        <v>24913</v>
      </c>
      <c r="V15" s="18">
        <v>12000.0</v>
      </c>
      <c r="W15" s="18">
        <v>17502.0</v>
      </c>
      <c r="X15" s="18">
        <f t="shared" si="5"/>
        <v>42415</v>
      </c>
      <c r="Y15" s="18">
        <v>11000.0</v>
      </c>
      <c r="Z15" s="30">
        <f>Z12+Z13</f>
        <v>7626</v>
      </c>
      <c r="AA15" s="27">
        <f t="shared" si="6"/>
        <v>50041</v>
      </c>
      <c r="AB15" s="18">
        <v>11000.0</v>
      </c>
      <c r="AC15" s="18">
        <v>13202.0</v>
      </c>
      <c r="AD15" s="18">
        <f t="shared" si="7"/>
        <v>63243</v>
      </c>
      <c r="AE15" s="18">
        <v>10000.0</v>
      </c>
      <c r="AF15" s="30">
        <f>AF12+AF13</f>
        <v>17406</v>
      </c>
      <c r="AG15" s="18">
        <f t="shared" si="8"/>
        <v>80649</v>
      </c>
      <c r="AH15" s="23">
        <v>16000.0</v>
      </c>
      <c r="AI15" s="18">
        <v>7616.0</v>
      </c>
      <c r="AJ15" s="27">
        <f t="shared" si="9"/>
        <v>88265</v>
      </c>
      <c r="AK15" s="19"/>
      <c r="AL15" s="19"/>
      <c r="AM15" s="19">
        <v>139581.0</v>
      </c>
      <c r="AN15" s="19"/>
      <c r="AO15" s="27">
        <f t="shared" si="10"/>
        <v>102566</v>
      </c>
      <c r="AP15" s="19"/>
      <c r="AQ15" s="18"/>
      <c r="AR15" s="18">
        <f>AR12+AR13+AR14</f>
        <v>14301</v>
      </c>
      <c r="AS15" s="20">
        <f t="shared" si="1"/>
        <v>102566</v>
      </c>
      <c r="AT15" s="14"/>
      <c r="AU15" s="14"/>
      <c r="AV15" s="14"/>
    </row>
    <row r="16" ht="13.5" customHeight="1">
      <c r="A16" s="11" t="s">
        <v>42</v>
      </c>
      <c r="B16" s="31" t="s">
        <v>43</v>
      </c>
      <c r="C16" s="5"/>
      <c r="D16" s="5"/>
      <c r="E16" s="6"/>
      <c r="F16" s="11" t="s">
        <v>44</v>
      </c>
      <c r="G16" s="11" t="s">
        <v>31</v>
      </c>
      <c r="H16" s="11" t="s">
        <v>31</v>
      </c>
      <c r="I16" s="11" t="s">
        <v>45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4">
        <f t="shared" si="1"/>
        <v>0</v>
      </c>
      <c r="AT16" s="14"/>
      <c r="AU16" s="14"/>
      <c r="AV16" s="14"/>
    </row>
    <row r="17" ht="13.5" customHeight="1">
      <c r="A17" s="17"/>
      <c r="B17" s="19" t="s">
        <v>46</v>
      </c>
      <c r="C17" s="19"/>
      <c r="D17" s="19">
        <v>12.0</v>
      </c>
      <c r="E17" s="19">
        <v>25.0</v>
      </c>
      <c r="F17" s="8"/>
      <c r="G17" s="8"/>
      <c r="H17" s="8"/>
      <c r="I17" s="17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>
        <v>0.0</v>
      </c>
      <c r="AA17" s="19">
        <v>0.0</v>
      </c>
      <c r="AB17" s="19"/>
      <c r="AC17" s="19">
        <v>0.0</v>
      </c>
      <c r="AD17" s="19">
        <v>0.0</v>
      </c>
      <c r="AE17" s="19"/>
      <c r="AF17" s="19">
        <v>0.0</v>
      </c>
      <c r="AG17" s="19">
        <v>0.0</v>
      </c>
      <c r="AH17" s="19"/>
      <c r="AI17" s="19">
        <v>0.0</v>
      </c>
      <c r="AJ17" s="19">
        <v>0.0</v>
      </c>
      <c r="AK17" s="19"/>
      <c r="AL17" s="19"/>
      <c r="AM17" s="19"/>
      <c r="AN17" s="19"/>
      <c r="AO17" s="19"/>
      <c r="AP17" s="19"/>
      <c r="AQ17" s="19"/>
      <c r="AR17" s="19"/>
      <c r="AS17" s="14">
        <f t="shared" si="1"/>
        <v>0</v>
      </c>
      <c r="AT17" s="14"/>
      <c r="AU17" s="14"/>
      <c r="AV17" s="14"/>
    </row>
    <row r="18" ht="13.5" customHeight="1">
      <c r="A18" s="17"/>
      <c r="B18" s="31" t="s">
        <v>47</v>
      </c>
      <c r="C18" s="5"/>
      <c r="D18" s="5"/>
      <c r="E18" s="6"/>
      <c r="F18" s="11" t="s">
        <v>48</v>
      </c>
      <c r="G18" s="11" t="s">
        <v>31</v>
      </c>
      <c r="H18" s="11" t="s">
        <v>31</v>
      </c>
      <c r="I18" s="17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4">
        <f t="shared" si="1"/>
        <v>0</v>
      </c>
      <c r="AT18" s="14"/>
      <c r="AU18" s="14"/>
      <c r="AV18" s="14"/>
    </row>
    <row r="19" ht="13.5" customHeight="1">
      <c r="A19" s="8"/>
      <c r="B19" s="19" t="s">
        <v>49</v>
      </c>
      <c r="C19" s="19">
        <v>31.37</v>
      </c>
      <c r="D19" s="19"/>
      <c r="E19" s="19">
        <v>16.7</v>
      </c>
      <c r="F19" s="8"/>
      <c r="G19" s="8"/>
      <c r="H19" s="8"/>
      <c r="I19" s="8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>
        <v>0.0</v>
      </c>
      <c r="AA19" s="19">
        <v>0.0</v>
      </c>
      <c r="AB19" s="19"/>
      <c r="AC19" s="19">
        <v>0.0</v>
      </c>
      <c r="AD19" s="19">
        <v>0.0</v>
      </c>
      <c r="AE19" s="19"/>
      <c r="AF19" s="19">
        <v>0.0</v>
      </c>
      <c r="AG19" s="19">
        <v>0.0</v>
      </c>
      <c r="AH19" s="19"/>
      <c r="AI19" s="19">
        <v>0.0</v>
      </c>
      <c r="AJ19" s="19">
        <v>0.0</v>
      </c>
      <c r="AK19" s="19"/>
      <c r="AL19" s="19"/>
      <c r="AM19" s="19"/>
      <c r="AN19" s="19"/>
      <c r="AO19" s="19"/>
      <c r="AP19" s="19"/>
      <c r="AQ19" s="19"/>
      <c r="AR19" s="19"/>
      <c r="AS19" s="14">
        <f t="shared" si="1"/>
        <v>0</v>
      </c>
      <c r="AT19" s="14"/>
      <c r="AU19" s="14"/>
      <c r="AV19" s="14"/>
    </row>
    <row r="20" ht="13.5" customHeight="1">
      <c r="A20" s="11" t="s">
        <v>50</v>
      </c>
      <c r="B20" s="31" t="s">
        <v>51</v>
      </c>
      <c r="C20" s="5"/>
      <c r="D20" s="5"/>
      <c r="E20" s="6"/>
      <c r="F20" s="11" t="s">
        <v>52</v>
      </c>
      <c r="G20" s="11" t="s">
        <v>31</v>
      </c>
      <c r="H20" s="11" t="s">
        <v>31</v>
      </c>
      <c r="I20" s="11" t="s">
        <v>45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4">
        <f t="shared" si="1"/>
        <v>0</v>
      </c>
      <c r="AT20" s="14"/>
      <c r="AU20" s="14"/>
      <c r="AV20" s="14"/>
    </row>
    <row r="21" ht="13.5" customHeight="1">
      <c r="A21" s="17"/>
      <c r="B21" s="19" t="s">
        <v>53</v>
      </c>
      <c r="C21" s="19"/>
      <c r="D21" s="19">
        <v>25.0</v>
      </c>
      <c r="E21" s="19">
        <v>30.0</v>
      </c>
      <c r="F21" s="8"/>
      <c r="G21" s="8"/>
      <c r="H21" s="8"/>
      <c r="I21" s="17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>
        <v>0.0</v>
      </c>
      <c r="AA21" s="19">
        <v>0.0</v>
      </c>
      <c r="AB21" s="19"/>
      <c r="AC21" s="19">
        <v>0.0</v>
      </c>
      <c r="AD21" s="19">
        <v>0.0</v>
      </c>
      <c r="AE21" s="19"/>
      <c r="AF21" s="19">
        <v>0.0</v>
      </c>
      <c r="AG21" s="19">
        <v>0.0</v>
      </c>
      <c r="AH21" s="19"/>
      <c r="AI21" s="19">
        <v>0.0</v>
      </c>
      <c r="AJ21" s="19">
        <v>0.0</v>
      </c>
      <c r="AK21" s="19"/>
      <c r="AL21" s="19"/>
      <c r="AM21" s="19"/>
      <c r="AN21" s="19"/>
      <c r="AO21" s="19"/>
      <c r="AP21" s="19"/>
      <c r="AQ21" s="19"/>
      <c r="AR21" s="19"/>
      <c r="AS21" s="14">
        <f t="shared" si="1"/>
        <v>0</v>
      </c>
      <c r="AT21" s="14"/>
      <c r="AU21" s="14"/>
      <c r="AV21" s="14"/>
    </row>
    <row r="22" ht="13.5" customHeight="1">
      <c r="A22" s="17"/>
      <c r="B22" s="31" t="s">
        <v>54</v>
      </c>
      <c r="C22" s="5"/>
      <c r="D22" s="5"/>
      <c r="E22" s="6"/>
      <c r="F22" s="11" t="s">
        <v>52</v>
      </c>
      <c r="G22" s="11" t="s">
        <v>31</v>
      </c>
      <c r="H22" s="11" t="s">
        <v>31</v>
      </c>
      <c r="I22" s="17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4">
        <f t="shared" si="1"/>
        <v>0</v>
      </c>
      <c r="AT22" s="14"/>
      <c r="AU22" s="14"/>
      <c r="AV22" s="14"/>
    </row>
    <row r="23" ht="13.5" customHeight="1">
      <c r="A23" s="8"/>
      <c r="B23" s="18" t="s">
        <v>55</v>
      </c>
      <c r="C23" s="18"/>
      <c r="D23" s="18">
        <v>2276.0</v>
      </c>
      <c r="E23" s="18">
        <v>20000.0</v>
      </c>
      <c r="F23" s="8"/>
      <c r="G23" s="8"/>
      <c r="H23" s="8"/>
      <c r="I23" s="8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>
        <v>0.0</v>
      </c>
      <c r="AA23" s="19">
        <v>0.0</v>
      </c>
      <c r="AB23" s="19"/>
      <c r="AC23" s="19">
        <v>0.0</v>
      </c>
      <c r="AD23" s="19">
        <v>0.0</v>
      </c>
      <c r="AE23" s="19"/>
      <c r="AF23" s="19">
        <v>0.0</v>
      </c>
      <c r="AG23" s="19">
        <v>0.0</v>
      </c>
      <c r="AH23" s="19"/>
      <c r="AI23" s="19">
        <v>0.0</v>
      </c>
      <c r="AJ23" s="19">
        <v>0.0</v>
      </c>
      <c r="AK23" s="19"/>
      <c r="AL23" s="19"/>
      <c r="AM23" s="19"/>
      <c r="AN23" s="19"/>
      <c r="AO23" s="19"/>
      <c r="AP23" s="19"/>
      <c r="AQ23" s="19"/>
      <c r="AR23" s="19"/>
      <c r="AS23" s="14">
        <f t="shared" si="1"/>
        <v>0</v>
      </c>
      <c r="AT23" s="14"/>
      <c r="AU23" s="14"/>
      <c r="AV23" s="14"/>
    </row>
    <row r="24" ht="13.5" customHeight="1">
      <c r="A24" s="11" t="s">
        <v>56</v>
      </c>
      <c r="B24" s="32" t="s">
        <v>57</v>
      </c>
      <c r="C24" s="5"/>
      <c r="D24" s="5"/>
      <c r="E24" s="6"/>
      <c r="F24" s="11" t="s">
        <v>58</v>
      </c>
      <c r="G24" s="11" t="s">
        <v>31</v>
      </c>
      <c r="H24" s="11" t="s">
        <v>31</v>
      </c>
      <c r="I24" s="11" t="s">
        <v>59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4">
        <f t="shared" si="1"/>
        <v>0</v>
      </c>
      <c r="AT24" s="14"/>
      <c r="AU24" s="14"/>
      <c r="AV24" s="14"/>
    </row>
    <row r="25" ht="13.5" customHeight="1">
      <c r="A25" s="17"/>
      <c r="B25" s="18" t="s">
        <v>55</v>
      </c>
      <c r="C25" s="18"/>
      <c r="D25" s="18">
        <v>5636.0</v>
      </c>
      <c r="E25" s="18">
        <v>6000.0</v>
      </c>
      <c r="F25" s="8"/>
      <c r="G25" s="8"/>
      <c r="H25" s="8"/>
      <c r="I25" s="17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>
        <v>0.0</v>
      </c>
      <c r="AA25" s="19">
        <v>0.0</v>
      </c>
      <c r="AB25" s="19"/>
      <c r="AC25" s="19">
        <v>0.0</v>
      </c>
      <c r="AD25" s="19">
        <v>0.0</v>
      </c>
      <c r="AE25" s="19"/>
      <c r="AF25" s="19"/>
      <c r="AG25" s="19">
        <v>0.0</v>
      </c>
      <c r="AH25" s="19"/>
      <c r="AI25" s="19"/>
      <c r="AJ25" s="19">
        <v>0.0</v>
      </c>
      <c r="AK25" s="19"/>
      <c r="AL25" s="19"/>
      <c r="AM25" s="19"/>
      <c r="AN25" s="19"/>
      <c r="AO25" s="19"/>
      <c r="AP25" s="19"/>
      <c r="AQ25" s="19"/>
      <c r="AR25" s="33">
        <v>692.0</v>
      </c>
      <c r="AS25" s="14">
        <f t="shared" si="1"/>
        <v>692</v>
      </c>
      <c r="AT25" s="14"/>
      <c r="AU25" s="14"/>
      <c r="AV25" s="14"/>
    </row>
    <row r="26" ht="13.5" customHeight="1">
      <c r="A26" s="17"/>
      <c r="B26" s="21" t="s">
        <v>60</v>
      </c>
      <c r="C26" s="5"/>
      <c r="D26" s="5"/>
      <c r="E26" s="6"/>
      <c r="F26" s="11" t="s">
        <v>29</v>
      </c>
      <c r="G26" s="11" t="s">
        <v>61</v>
      </c>
      <c r="H26" s="11" t="s">
        <v>62</v>
      </c>
      <c r="I26" s="17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4">
        <f t="shared" si="1"/>
        <v>0</v>
      </c>
      <c r="AT26" s="15"/>
      <c r="AU26" s="15"/>
      <c r="AV26" s="15"/>
      <c r="AW26" s="16"/>
      <c r="AY26" s="34" t="s">
        <v>63</v>
      </c>
    </row>
    <row r="27" ht="13.5" customHeight="1">
      <c r="A27" s="17"/>
      <c r="B27" s="18" t="s">
        <v>64</v>
      </c>
      <c r="C27" s="18"/>
      <c r="D27" s="18"/>
      <c r="E27" s="18">
        <f>E28*4</f>
        <v>24000</v>
      </c>
      <c r="F27" s="17"/>
      <c r="G27" s="17"/>
      <c r="H27" s="17"/>
      <c r="I27" s="17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8">
        <v>5000.0</v>
      </c>
      <c r="AA27" s="18">
        <v>5000.0</v>
      </c>
      <c r="AB27" s="18">
        <v>5000.0</v>
      </c>
      <c r="AC27" s="18">
        <v>9511.0</v>
      </c>
      <c r="AD27" s="18">
        <v>14511.0</v>
      </c>
      <c r="AE27" s="18">
        <v>5000.0</v>
      </c>
      <c r="AF27" s="30">
        <v>17190.0</v>
      </c>
      <c r="AG27" s="18">
        <v>31701.0</v>
      </c>
      <c r="AH27" s="18">
        <v>6069.0</v>
      </c>
      <c r="AI27" s="18">
        <v>3400.0</v>
      </c>
      <c r="AJ27" s="18">
        <f>AG27+AI27</f>
        <v>35101</v>
      </c>
      <c r="AK27" s="19"/>
      <c r="AL27" s="19"/>
      <c r="AM27" s="19"/>
      <c r="AN27" s="19"/>
      <c r="AO27" s="18">
        <f t="shared" ref="AO27:AO28" si="11">AR27+AJ27</f>
        <v>45769</v>
      </c>
      <c r="AP27" s="19"/>
      <c r="AQ27" s="23">
        <v>12000.0</v>
      </c>
      <c r="AR27" s="18">
        <f>AR28*4</f>
        <v>10668</v>
      </c>
      <c r="AS27" s="20">
        <f t="shared" si="1"/>
        <v>45769</v>
      </c>
      <c r="AT27" s="14"/>
      <c r="AU27" s="14"/>
      <c r="AV27" s="14"/>
      <c r="AY27" s="34" t="s">
        <v>65</v>
      </c>
    </row>
    <row r="28" ht="13.5" customHeight="1">
      <c r="A28" s="8"/>
      <c r="B28" s="19" t="s">
        <v>36</v>
      </c>
      <c r="C28" s="19"/>
      <c r="D28" s="19"/>
      <c r="E28" s="35">
        <v>6000.0</v>
      </c>
      <c r="F28" s="8"/>
      <c r="G28" s="8"/>
      <c r="H28" s="8"/>
      <c r="I28" s="8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>
        <f>AI27/AI28</f>
        <v>4</v>
      </c>
      <c r="Z28" s="18">
        <v>1250.0</v>
      </c>
      <c r="AA28" s="18">
        <v>1250.0</v>
      </c>
      <c r="AB28" s="18">
        <v>1500.0</v>
      </c>
      <c r="AC28" s="18">
        <v>2098.0</v>
      </c>
      <c r="AD28" s="18">
        <v>3348.0</v>
      </c>
      <c r="AE28" s="18">
        <v>1500.0</v>
      </c>
      <c r="AF28" s="18">
        <v>3737.0</v>
      </c>
      <c r="AG28" s="18">
        <v>7085.0</v>
      </c>
      <c r="AH28" s="18">
        <v>1200.0</v>
      </c>
      <c r="AI28" s="18">
        <v>850.0</v>
      </c>
      <c r="AJ28" s="18">
        <v>7935.0</v>
      </c>
      <c r="AK28" s="19"/>
      <c r="AL28" s="19"/>
      <c r="AM28" s="19"/>
      <c r="AN28" s="19"/>
      <c r="AO28" s="18">
        <f t="shared" si="11"/>
        <v>10602</v>
      </c>
      <c r="AP28" s="19"/>
      <c r="AQ28" s="23">
        <v>3000.0</v>
      </c>
      <c r="AR28" s="18">
        <f>2474+193</f>
        <v>2667</v>
      </c>
      <c r="AS28" s="20">
        <f t="shared" si="1"/>
        <v>10602</v>
      </c>
      <c r="AT28" s="36"/>
      <c r="AU28" s="36"/>
      <c r="AV28" s="36"/>
      <c r="AW28" s="37">
        <f>AO28/E28*100</f>
        <v>176.7</v>
      </c>
    </row>
    <row r="29" ht="13.5" customHeight="1">
      <c r="A29" s="11" t="s">
        <v>66</v>
      </c>
      <c r="B29" s="38" t="s">
        <v>67</v>
      </c>
      <c r="C29" s="5"/>
      <c r="D29" s="5"/>
      <c r="E29" s="6"/>
      <c r="F29" s="11" t="s">
        <v>68</v>
      </c>
      <c r="G29" s="11" t="s">
        <v>31</v>
      </c>
      <c r="H29" s="11" t="s">
        <v>31</v>
      </c>
      <c r="I29" s="11" t="s">
        <v>69</v>
      </c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  <c r="AL29" s="19"/>
      <c r="AM29" s="19"/>
      <c r="AN29" s="19"/>
      <c r="AO29" s="18"/>
      <c r="AP29" s="19"/>
      <c r="AQ29" s="18"/>
      <c r="AR29" s="18"/>
      <c r="AS29" s="20">
        <f t="shared" si="1"/>
        <v>0</v>
      </c>
      <c r="AT29" s="14"/>
      <c r="AU29" s="14"/>
      <c r="AV29" s="14"/>
    </row>
    <row r="30" ht="13.5" customHeight="1">
      <c r="A30" s="17"/>
      <c r="B30" s="19" t="s">
        <v>70</v>
      </c>
      <c r="C30" s="19"/>
      <c r="D30" s="18">
        <v>1486.0</v>
      </c>
      <c r="E30" s="18">
        <v>11500.0</v>
      </c>
      <c r="F30" s="17"/>
      <c r="G30" s="17"/>
      <c r="H30" s="17"/>
      <c r="I30" s="17"/>
      <c r="J30" s="19"/>
      <c r="K30" s="19"/>
      <c r="L30" s="19"/>
      <c r="M30" s="19"/>
      <c r="N30" s="19">
        <v>341.0</v>
      </c>
      <c r="O30" s="19">
        <v>341.0</v>
      </c>
      <c r="P30" s="19"/>
      <c r="Q30" s="19"/>
      <c r="R30" s="19">
        <v>341.0</v>
      </c>
      <c r="S30" s="19"/>
      <c r="T30" s="19"/>
      <c r="U30" s="19">
        <v>341.0</v>
      </c>
      <c r="V30" s="19"/>
      <c r="W30" s="19">
        <v>0.0</v>
      </c>
      <c r="X30" s="19">
        <v>341.0</v>
      </c>
      <c r="Y30" s="19"/>
      <c r="Z30" s="18">
        <v>2178.0</v>
      </c>
      <c r="AA30" s="18">
        <f t="shared" ref="AA30:AA31" si="12">X30+Z30</f>
        <v>2519</v>
      </c>
      <c r="AB30" s="18"/>
      <c r="AC30" s="27">
        <v>1111.0</v>
      </c>
      <c r="AD30" s="27">
        <f t="shared" ref="AD30:AD31" si="13">AA30+AC30</f>
        <v>3630</v>
      </c>
      <c r="AE30" s="27"/>
      <c r="AF30" s="27">
        <v>1259.0</v>
      </c>
      <c r="AG30" s="27">
        <f t="shared" ref="AG30:AG31" si="14">AD30+AF30</f>
        <v>4889</v>
      </c>
      <c r="AH30" s="27">
        <v>1050.0</v>
      </c>
      <c r="AI30" s="39">
        <v>150.0</v>
      </c>
      <c r="AJ30" s="27">
        <f t="shared" ref="AJ30:AJ31" si="15">AG30+AI30</f>
        <v>5039</v>
      </c>
      <c r="AK30" s="19"/>
      <c r="AL30" s="19"/>
      <c r="AM30" s="19"/>
      <c r="AN30" s="19"/>
      <c r="AO30" s="27">
        <f t="shared" ref="AO30:AO31" si="16">AR30+AJ30</f>
        <v>6266</v>
      </c>
      <c r="AP30" s="19"/>
      <c r="AQ30" s="39">
        <v>2750.0</v>
      </c>
      <c r="AR30" s="39">
        <v>1227.0</v>
      </c>
      <c r="AS30" s="20">
        <f t="shared" si="1"/>
        <v>6266</v>
      </c>
      <c r="AT30" s="14"/>
      <c r="AU30" s="14"/>
      <c r="AV30" s="14"/>
    </row>
    <row r="31" ht="13.5" customHeight="1">
      <c r="A31" s="8"/>
      <c r="B31" s="19" t="s">
        <v>55</v>
      </c>
      <c r="C31" s="19"/>
      <c r="D31" s="18">
        <v>3665.0</v>
      </c>
      <c r="E31" s="18">
        <v>23000.0</v>
      </c>
      <c r="F31" s="8"/>
      <c r="G31" s="8"/>
      <c r="H31" s="8"/>
      <c r="I31" s="8"/>
      <c r="J31" s="19"/>
      <c r="K31" s="19"/>
      <c r="L31" s="19"/>
      <c r="M31" s="19"/>
      <c r="N31" s="19">
        <v>345.0</v>
      </c>
      <c r="O31" s="19">
        <v>345.0</v>
      </c>
      <c r="P31" s="19"/>
      <c r="Q31" s="19"/>
      <c r="R31" s="19">
        <v>345.0</v>
      </c>
      <c r="S31" s="19"/>
      <c r="T31" s="19"/>
      <c r="U31" s="19">
        <v>345.0</v>
      </c>
      <c r="V31" s="19"/>
      <c r="W31" s="19">
        <v>0.0</v>
      </c>
      <c r="X31" s="19">
        <v>345.0</v>
      </c>
      <c r="Y31" s="19"/>
      <c r="Z31" s="18">
        <v>3227.0</v>
      </c>
      <c r="AA31" s="18">
        <f t="shared" si="12"/>
        <v>3572</v>
      </c>
      <c r="AB31" s="18"/>
      <c r="AC31" s="27">
        <v>1376.0</v>
      </c>
      <c r="AD31" s="27">
        <f t="shared" si="13"/>
        <v>4948</v>
      </c>
      <c r="AE31" s="27"/>
      <c r="AF31" s="27">
        <v>2555.0</v>
      </c>
      <c r="AG31" s="27">
        <f t="shared" si="14"/>
        <v>7503</v>
      </c>
      <c r="AH31" s="27">
        <v>2113.0</v>
      </c>
      <c r="AI31" s="39">
        <v>210.0</v>
      </c>
      <c r="AJ31" s="27">
        <f t="shared" si="15"/>
        <v>7713</v>
      </c>
      <c r="AK31" s="19"/>
      <c r="AL31" s="19"/>
      <c r="AM31" s="19"/>
      <c r="AN31" s="19"/>
      <c r="AO31" s="27">
        <f t="shared" si="16"/>
        <v>10444</v>
      </c>
      <c r="AP31" s="19"/>
      <c r="AQ31" s="39">
        <v>5917.0</v>
      </c>
      <c r="AR31" s="39">
        <v>2731.0</v>
      </c>
      <c r="AS31" s="20">
        <f t="shared" si="1"/>
        <v>10444</v>
      </c>
      <c r="AT31" s="14"/>
      <c r="AU31" s="14"/>
      <c r="AV31" s="14"/>
    </row>
    <row r="32" ht="13.5" customHeight="1">
      <c r="A32" s="11" t="s">
        <v>71</v>
      </c>
      <c r="B32" s="31" t="s">
        <v>72</v>
      </c>
      <c r="C32" s="5"/>
      <c r="D32" s="5"/>
      <c r="E32" s="6"/>
      <c r="F32" s="11" t="s">
        <v>68</v>
      </c>
      <c r="G32" s="11" t="s">
        <v>31</v>
      </c>
      <c r="H32" s="11" t="s">
        <v>31</v>
      </c>
      <c r="I32" s="11" t="s">
        <v>69</v>
      </c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9"/>
      <c r="AL32" s="19"/>
      <c r="AM32" s="19"/>
      <c r="AN32" s="19"/>
      <c r="AO32" s="18"/>
      <c r="AP32" s="19"/>
      <c r="AQ32" s="18"/>
      <c r="AR32" s="18"/>
      <c r="AS32" s="20">
        <f t="shared" si="1"/>
        <v>0</v>
      </c>
      <c r="AT32" s="14"/>
      <c r="AU32" s="14"/>
      <c r="AV32" s="14"/>
    </row>
    <row r="33" ht="13.5" customHeight="1">
      <c r="A33" s="17"/>
      <c r="B33" s="19" t="s">
        <v>73</v>
      </c>
      <c r="C33" s="19"/>
      <c r="D33" s="19">
        <v>34.0</v>
      </c>
      <c r="E33" s="19">
        <v>300.0</v>
      </c>
      <c r="F33" s="8"/>
      <c r="G33" s="8"/>
      <c r="H33" s="8"/>
      <c r="I33" s="17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>
        <v>20.0</v>
      </c>
      <c r="W33" s="19">
        <v>42.0</v>
      </c>
      <c r="X33" s="19">
        <v>42.0</v>
      </c>
      <c r="Y33" s="19">
        <v>10.0</v>
      </c>
      <c r="Z33" s="19">
        <v>7.0</v>
      </c>
      <c r="AA33" s="19">
        <v>49.0</v>
      </c>
      <c r="AB33" s="19">
        <v>10.0</v>
      </c>
      <c r="AC33" s="19">
        <v>14.0</v>
      </c>
      <c r="AD33" s="19">
        <v>63.0</v>
      </c>
      <c r="AE33" s="19">
        <v>10.0</v>
      </c>
      <c r="AF33" s="19">
        <v>14.0</v>
      </c>
      <c r="AG33" s="19">
        <v>77.0</v>
      </c>
      <c r="AH33" s="19">
        <v>3.0</v>
      </c>
      <c r="AI33" s="40">
        <v>75.0</v>
      </c>
      <c r="AJ33" s="19">
        <f>AG33+AI33</f>
        <v>152</v>
      </c>
      <c r="AK33" s="19"/>
      <c r="AL33" s="19"/>
      <c r="AM33" s="19"/>
      <c r="AN33" s="19"/>
      <c r="AO33" s="19">
        <f>AR33+AJ33</f>
        <v>152</v>
      </c>
      <c r="AP33" s="19"/>
      <c r="AQ33" s="33">
        <v>0.0</v>
      </c>
      <c r="AR33" s="33">
        <v>0.0</v>
      </c>
      <c r="AS33" s="14">
        <f t="shared" si="1"/>
        <v>152</v>
      </c>
      <c r="AT33" s="14"/>
      <c r="AU33" s="14"/>
      <c r="AV33" s="14"/>
    </row>
    <row r="34" ht="13.5" customHeight="1">
      <c r="A34" s="17"/>
      <c r="B34" s="12" t="s">
        <v>74</v>
      </c>
      <c r="C34" s="5"/>
      <c r="D34" s="5"/>
      <c r="E34" s="6"/>
      <c r="F34" s="11" t="s">
        <v>31</v>
      </c>
      <c r="G34" s="11" t="s">
        <v>31</v>
      </c>
      <c r="H34" s="11" t="s">
        <v>31</v>
      </c>
      <c r="I34" s="17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4">
        <f t="shared" si="1"/>
        <v>0</v>
      </c>
      <c r="AT34" s="15"/>
      <c r="AU34" s="15"/>
      <c r="AV34" s="15"/>
      <c r="AW34" s="16"/>
    </row>
    <row r="35" ht="13.5" customHeight="1">
      <c r="A35" s="8"/>
      <c r="B35" s="19" t="s">
        <v>75</v>
      </c>
      <c r="C35" s="19"/>
      <c r="D35" s="19"/>
      <c r="E35" s="19"/>
      <c r="F35" s="8"/>
      <c r="G35" s="8"/>
      <c r="H35" s="8"/>
      <c r="I35" s="8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>
        <v>0.0</v>
      </c>
      <c r="AA35" s="19">
        <v>0.0</v>
      </c>
      <c r="AB35" s="19"/>
      <c r="AC35" s="19">
        <v>0.0</v>
      </c>
      <c r="AD35" s="19">
        <v>0.0</v>
      </c>
      <c r="AE35" s="19"/>
      <c r="AF35" s="19">
        <v>0.0</v>
      </c>
      <c r="AG35" s="19">
        <v>0.0</v>
      </c>
      <c r="AH35" s="19">
        <v>1.0</v>
      </c>
      <c r="AI35" s="19">
        <v>5.0</v>
      </c>
      <c r="AJ35" s="19">
        <v>5.0</v>
      </c>
      <c r="AK35" s="19"/>
      <c r="AL35" s="19"/>
      <c r="AM35" s="19">
        <v>5.0</v>
      </c>
      <c r="AN35" s="19"/>
      <c r="AO35" s="19">
        <f>AR35+AJ35</f>
        <v>6</v>
      </c>
      <c r="AP35" s="19"/>
      <c r="AQ35" s="19">
        <v>1.0</v>
      </c>
      <c r="AR35" s="19">
        <v>1.0</v>
      </c>
      <c r="AS35" s="14">
        <f t="shared" si="1"/>
        <v>6</v>
      </c>
      <c r="AT35" s="14"/>
      <c r="AU35" s="14"/>
      <c r="AV35" s="14"/>
    </row>
    <row r="36" ht="13.5" customHeight="1">
      <c r="A36" s="11" t="s">
        <v>76</v>
      </c>
      <c r="B36" s="31" t="s">
        <v>77</v>
      </c>
      <c r="C36" s="5"/>
      <c r="D36" s="5"/>
      <c r="E36" s="6"/>
      <c r="F36" s="11" t="s">
        <v>78</v>
      </c>
      <c r="G36" s="11" t="s">
        <v>31</v>
      </c>
      <c r="H36" s="11" t="s">
        <v>31</v>
      </c>
      <c r="I36" s="11" t="s">
        <v>69</v>
      </c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4">
        <f t="shared" si="1"/>
        <v>0</v>
      </c>
      <c r="AT36" s="14"/>
      <c r="AU36" s="14"/>
      <c r="AV36" s="14"/>
    </row>
    <row r="37" ht="13.5" customHeight="1">
      <c r="A37" s="17"/>
      <c r="B37" s="19" t="s">
        <v>73</v>
      </c>
      <c r="C37" s="19"/>
      <c r="D37" s="19">
        <v>21.0</v>
      </c>
      <c r="E37" s="19">
        <v>150.0</v>
      </c>
      <c r="F37" s="8"/>
      <c r="G37" s="8"/>
      <c r="H37" s="8"/>
      <c r="I37" s="17"/>
      <c r="J37" s="19"/>
      <c r="K37" s="19"/>
      <c r="L37" s="19"/>
      <c r="M37" s="19">
        <v>10.0</v>
      </c>
      <c r="N37" s="19">
        <v>8.0</v>
      </c>
      <c r="O37" s="19">
        <v>8.0</v>
      </c>
      <c r="P37" s="19"/>
      <c r="Q37" s="19"/>
      <c r="R37" s="19">
        <v>8.0</v>
      </c>
      <c r="S37" s="19"/>
      <c r="T37" s="19"/>
      <c r="U37" s="19">
        <v>8.0</v>
      </c>
      <c r="V37" s="19">
        <v>10.0</v>
      </c>
      <c r="W37" s="19">
        <v>22.0</v>
      </c>
      <c r="X37" s="19">
        <v>30.0</v>
      </c>
      <c r="Y37" s="19">
        <v>10.0</v>
      </c>
      <c r="Z37" s="19">
        <v>2.0</v>
      </c>
      <c r="AA37" s="19">
        <v>32.0</v>
      </c>
      <c r="AB37" s="19">
        <v>10.0</v>
      </c>
      <c r="AC37" s="19">
        <v>7.0</v>
      </c>
      <c r="AD37" s="19">
        <v>39.0</v>
      </c>
      <c r="AE37" s="19">
        <v>10.0</v>
      </c>
      <c r="AF37" s="19">
        <v>7.0</v>
      </c>
      <c r="AG37" s="19">
        <v>46.0</v>
      </c>
      <c r="AH37" s="19">
        <v>30.0</v>
      </c>
      <c r="AI37" s="40">
        <v>51.0</v>
      </c>
      <c r="AJ37" s="19">
        <f>AG37+AI37</f>
        <v>97</v>
      </c>
      <c r="AK37" s="19"/>
      <c r="AL37" s="19"/>
      <c r="AM37" s="19"/>
      <c r="AN37" s="19"/>
      <c r="AO37" s="41">
        <f>AR37+AJ37</f>
        <v>100</v>
      </c>
      <c r="AP37" s="19"/>
      <c r="AQ37" s="19"/>
      <c r="AR37" s="19">
        <f>2+1</f>
        <v>3</v>
      </c>
      <c r="AS37" s="14">
        <f t="shared" si="1"/>
        <v>100</v>
      </c>
      <c r="AT37" s="14"/>
      <c r="AU37" s="14"/>
      <c r="AV37" s="14"/>
    </row>
    <row r="38" ht="13.5" customHeight="1">
      <c r="A38" s="17"/>
      <c r="B38" s="31" t="s">
        <v>79</v>
      </c>
      <c r="C38" s="5"/>
      <c r="D38" s="5"/>
      <c r="E38" s="6"/>
      <c r="F38" s="11" t="s">
        <v>29</v>
      </c>
      <c r="G38" s="11" t="s">
        <v>30</v>
      </c>
      <c r="H38" s="11" t="s">
        <v>31</v>
      </c>
      <c r="I38" s="17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4">
        <f t="shared" si="1"/>
        <v>0</v>
      </c>
      <c r="AT38" s="14"/>
      <c r="AU38" s="14"/>
      <c r="AV38" s="14"/>
    </row>
    <row r="39" ht="13.5" customHeight="1">
      <c r="A39" s="8"/>
      <c r="B39" s="19" t="s">
        <v>55</v>
      </c>
      <c r="C39" s="19"/>
      <c r="D39" s="19"/>
      <c r="E39" s="19"/>
      <c r="F39" s="8"/>
      <c r="G39" s="8"/>
      <c r="H39" s="8"/>
      <c r="I39" s="8"/>
      <c r="J39" s="19"/>
      <c r="K39" s="19"/>
      <c r="L39" s="19"/>
      <c r="M39" s="19">
        <v>150.0</v>
      </c>
      <c r="N39" s="18">
        <v>100.0</v>
      </c>
      <c r="O39" s="18">
        <v>100.0</v>
      </c>
      <c r="P39" s="18"/>
      <c r="Q39" s="18">
        <v>146.0</v>
      </c>
      <c r="R39" s="18">
        <v>246.0</v>
      </c>
      <c r="S39" s="18"/>
      <c r="T39" s="18">
        <v>265.0</v>
      </c>
      <c r="U39" s="18">
        <v>511.0</v>
      </c>
      <c r="V39" s="18">
        <v>190.0</v>
      </c>
      <c r="W39" s="18">
        <v>213.0</v>
      </c>
      <c r="X39" s="18">
        <v>724.0</v>
      </c>
      <c r="Y39" s="18">
        <v>200.0</v>
      </c>
      <c r="Z39" s="18">
        <v>396.0</v>
      </c>
      <c r="AA39" s="18">
        <v>1120.0</v>
      </c>
      <c r="AB39" s="18">
        <v>500.0</v>
      </c>
      <c r="AC39" s="18">
        <v>472.0</v>
      </c>
      <c r="AD39" s="18">
        <v>1592.0</v>
      </c>
      <c r="AE39" s="18">
        <v>200.0</v>
      </c>
      <c r="AF39" s="18">
        <v>220.0</v>
      </c>
      <c r="AG39" s="18">
        <v>1812.0</v>
      </c>
      <c r="AH39" s="18">
        <v>294.0</v>
      </c>
      <c r="AI39" s="18">
        <v>278.0</v>
      </c>
      <c r="AJ39" s="18">
        <v>2090.0</v>
      </c>
      <c r="AK39" s="19"/>
      <c r="AL39" s="19"/>
      <c r="AM39" s="19"/>
      <c r="AN39" s="19"/>
      <c r="AO39" s="18">
        <f>AR39+AJ39</f>
        <v>2295</v>
      </c>
      <c r="AP39" s="19"/>
      <c r="AQ39" s="23">
        <v>152.0</v>
      </c>
      <c r="AR39" s="18">
        <f>156+49</f>
        <v>205</v>
      </c>
      <c r="AS39" s="20">
        <f t="shared" si="1"/>
        <v>2295</v>
      </c>
      <c r="AT39" s="14"/>
      <c r="AU39" s="14"/>
      <c r="AV39" s="14"/>
    </row>
    <row r="40" ht="13.5" customHeight="1">
      <c r="A40" s="11" t="s">
        <v>80</v>
      </c>
      <c r="B40" s="31" t="s">
        <v>81</v>
      </c>
      <c r="C40" s="5"/>
      <c r="D40" s="5"/>
      <c r="E40" s="6"/>
      <c r="F40" s="11" t="s">
        <v>82</v>
      </c>
      <c r="G40" s="11" t="s">
        <v>31</v>
      </c>
      <c r="H40" s="11" t="s">
        <v>31</v>
      </c>
      <c r="I40" s="11" t="s">
        <v>83</v>
      </c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4">
        <f t="shared" si="1"/>
        <v>0</v>
      </c>
      <c r="AT40" s="14"/>
      <c r="AU40" s="14"/>
      <c r="AV40" s="14"/>
    </row>
    <row r="41" ht="13.5" customHeight="1">
      <c r="A41" s="17"/>
      <c r="B41" s="19" t="s">
        <v>84</v>
      </c>
      <c r="C41" s="19"/>
      <c r="D41" s="19">
        <v>20.0</v>
      </c>
      <c r="E41" s="19">
        <v>70.0</v>
      </c>
      <c r="F41" s="8"/>
      <c r="G41" s="8"/>
      <c r="H41" s="8"/>
      <c r="I41" s="17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>
        <v>0.0</v>
      </c>
      <c r="AA41" s="19">
        <v>0.0</v>
      </c>
      <c r="AB41" s="19"/>
      <c r="AC41" s="19">
        <v>0.0</v>
      </c>
      <c r="AD41" s="19">
        <v>0.0</v>
      </c>
      <c r="AE41" s="19"/>
      <c r="AF41" s="19"/>
      <c r="AG41" s="19">
        <v>0.0</v>
      </c>
      <c r="AH41" s="19"/>
      <c r="AI41" s="19"/>
      <c r="AJ41" s="19">
        <v>0.0</v>
      </c>
      <c r="AK41" s="19"/>
      <c r="AL41" s="19"/>
      <c r="AM41" s="19"/>
      <c r="AN41" s="19"/>
      <c r="AO41" s="19">
        <f>AR41+AJ41</f>
        <v>0</v>
      </c>
      <c r="AP41" s="19"/>
      <c r="AQ41" s="19"/>
      <c r="AR41" s="19"/>
      <c r="AS41" s="14">
        <f t="shared" si="1"/>
        <v>0</v>
      </c>
      <c r="AT41" s="14"/>
      <c r="AU41" s="14"/>
      <c r="AV41" s="14"/>
    </row>
    <row r="42" ht="13.5" customHeight="1">
      <c r="A42" s="17"/>
      <c r="B42" s="12" t="s">
        <v>85</v>
      </c>
      <c r="C42" s="5"/>
      <c r="D42" s="5"/>
      <c r="E42" s="6"/>
      <c r="F42" s="11" t="s">
        <v>29</v>
      </c>
      <c r="G42" s="11" t="s">
        <v>30</v>
      </c>
      <c r="H42" s="11" t="s">
        <v>62</v>
      </c>
      <c r="I42" s="17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4">
        <f t="shared" si="1"/>
        <v>0</v>
      </c>
      <c r="AT42" s="15"/>
      <c r="AU42" s="15"/>
      <c r="AV42" s="15"/>
      <c r="AW42" s="16"/>
    </row>
    <row r="43" ht="13.5" customHeight="1">
      <c r="A43" s="17"/>
      <c r="B43" s="19" t="s">
        <v>86</v>
      </c>
      <c r="C43" s="19"/>
      <c r="D43" s="19"/>
      <c r="E43" s="19">
        <v>140.0</v>
      </c>
      <c r="F43" s="17"/>
      <c r="G43" s="17"/>
      <c r="H43" s="17"/>
      <c r="I43" s="17"/>
      <c r="J43" s="19"/>
      <c r="K43" s="19"/>
      <c r="L43" s="19"/>
      <c r="M43" s="19"/>
      <c r="N43" s="19">
        <v>5.0</v>
      </c>
      <c r="O43" s="19">
        <v>5.0</v>
      </c>
      <c r="P43" s="19"/>
      <c r="Q43" s="19">
        <v>16.0</v>
      </c>
      <c r="R43" s="19">
        <v>21.0</v>
      </c>
      <c r="S43" s="19"/>
      <c r="T43" s="19">
        <v>12.0</v>
      </c>
      <c r="U43" s="19">
        <v>33.0</v>
      </c>
      <c r="V43" s="19"/>
      <c r="W43" s="19">
        <v>24.0</v>
      </c>
      <c r="X43" s="19">
        <v>57.0</v>
      </c>
      <c r="Y43" s="19"/>
      <c r="Z43" s="19">
        <v>11.0</v>
      </c>
      <c r="AA43" s="19">
        <v>68.0</v>
      </c>
      <c r="AB43" s="19"/>
      <c r="AC43" s="19">
        <v>32.0</v>
      </c>
      <c r="AD43" s="19">
        <v>100.0</v>
      </c>
      <c r="AE43" s="19">
        <v>20.0</v>
      </c>
      <c r="AF43" s="19">
        <v>16.0</v>
      </c>
      <c r="AG43" s="19">
        <v>116.0</v>
      </c>
      <c r="AH43" s="19">
        <v>15.0</v>
      </c>
      <c r="AI43" s="19">
        <v>30.0</v>
      </c>
      <c r="AJ43" s="19">
        <v>146.0</v>
      </c>
      <c r="AK43" s="19"/>
      <c r="AL43" s="19"/>
      <c r="AM43" s="19"/>
      <c r="AN43" s="19"/>
      <c r="AO43" s="19">
        <f>AR43+AJ43</f>
        <v>151</v>
      </c>
      <c r="AP43" s="19"/>
      <c r="AQ43" s="19"/>
      <c r="AR43" s="19">
        <v>5.0</v>
      </c>
      <c r="AS43" s="14">
        <f t="shared" si="1"/>
        <v>151</v>
      </c>
      <c r="AT43" s="14"/>
      <c r="AU43" s="14"/>
      <c r="AV43" s="14"/>
    </row>
    <row r="44" ht="13.5" customHeight="1">
      <c r="A44" s="8"/>
      <c r="B44" s="19" t="s">
        <v>87</v>
      </c>
      <c r="C44" s="19"/>
      <c r="D44" s="19"/>
      <c r="E44" s="19"/>
      <c r="F44" s="8"/>
      <c r="G44" s="8"/>
      <c r="H44" s="8"/>
      <c r="I44" s="8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4">
        <f t="shared" si="1"/>
        <v>0</v>
      </c>
      <c r="AT44" s="14"/>
      <c r="AU44" s="14"/>
      <c r="AV44" s="14"/>
      <c r="AX44" s="42" t="s">
        <v>88</v>
      </c>
    </row>
    <row r="45" ht="13.5" customHeight="1">
      <c r="A45" s="43" t="s">
        <v>89</v>
      </c>
      <c r="B45" s="31" t="s">
        <v>90</v>
      </c>
      <c r="C45" s="5"/>
      <c r="D45" s="5"/>
      <c r="E45" s="6"/>
      <c r="F45" s="11" t="s">
        <v>91</v>
      </c>
      <c r="G45" s="11" t="s">
        <v>31</v>
      </c>
      <c r="H45" s="11" t="s">
        <v>31</v>
      </c>
      <c r="I45" s="11" t="s">
        <v>92</v>
      </c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4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4">
        <f t="shared" si="1"/>
        <v>0</v>
      </c>
      <c r="AT45" s="14"/>
      <c r="AU45" s="14"/>
      <c r="AV45" s="14"/>
    </row>
    <row r="46" ht="13.5" customHeight="1">
      <c r="A46" s="8"/>
      <c r="B46" s="19" t="s">
        <v>93</v>
      </c>
      <c r="C46" s="19"/>
      <c r="D46" s="19">
        <v>30.0</v>
      </c>
      <c r="E46" s="19">
        <v>65.0</v>
      </c>
      <c r="F46" s="8"/>
      <c r="G46" s="8"/>
      <c r="H46" s="8"/>
      <c r="I46" s="8"/>
      <c r="J46" s="19"/>
      <c r="K46" s="19"/>
      <c r="L46" s="19"/>
      <c r="M46" s="19"/>
      <c r="N46" s="19"/>
      <c r="O46" s="19"/>
      <c r="P46" s="19"/>
      <c r="Q46" s="19">
        <v>6.0</v>
      </c>
      <c r="R46" s="19">
        <v>6.0</v>
      </c>
      <c r="S46" s="19"/>
      <c r="T46" s="14"/>
      <c r="U46" s="19">
        <v>6.0</v>
      </c>
      <c r="V46" s="19">
        <v>24.0</v>
      </c>
      <c r="W46" s="19">
        <v>24.0</v>
      </c>
      <c r="X46" s="19">
        <v>30.0</v>
      </c>
      <c r="Y46" s="19"/>
      <c r="Z46" s="19">
        <v>10.0</v>
      </c>
      <c r="AA46" s="19">
        <v>40.0</v>
      </c>
      <c r="AB46" s="19"/>
      <c r="AC46" s="19">
        <v>5.0</v>
      </c>
      <c r="AD46" s="19">
        <v>45.0</v>
      </c>
      <c r="AE46" s="19">
        <v>5.0</v>
      </c>
      <c r="AF46" s="19">
        <v>5.0</v>
      </c>
      <c r="AG46" s="19">
        <v>50.0</v>
      </c>
      <c r="AH46" s="19"/>
      <c r="AI46" s="19">
        <v>0.0</v>
      </c>
      <c r="AJ46" s="19">
        <v>50.0</v>
      </c>
      <c r="AK46" s="19"/>
      <c r="AL46" s="19"/>
      <c r="AM46" s="19"/>
      <c r="AN46" s="19"/>
      <c r="AO46" s="41">
        <f>AR46+AJ46</f>
        <v>60</v>
      </c>
      <c r="AP46" s="19"/>
      <c r="AQ46" s="19"/>
      <c r="AR46" s="41">
        <v>10.0</v>
      </c>
      <c r="AS46" s="14">
        <f t="shared" si="1"/>
        <v>60</v>
      </c>
      <c r="AT46" s="14"/>
      <c r="AU46" s="14"/>
      <c r="AV46" s="14"/>
    </row>
    <row r="47" ht="13.5" customHeight="1">
      <c r="A47" s="11" t="s">
        <v>94</v>
      </c>
      <c r="B47" s="31" t="s">
        <v>95</v>
      </c>
      <c r="C47" s="5"/>
      <c r="D47" s="5"/>
      <c r="E47" s="6"/>
      <c r="F47" s="11" t="s">
        <v>96</v>
      </c>
      <c r="G47" s="11" t="s">
        <v>31</v>
      </c>
      <c r="H47" s="11" t="s">
        <v>31</v>
      </c>
      <c r="I47" s="11" t="s">
        <v>97</v>
      </c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4">
        <f t="shared" si="1"/>
        <v>0</v>
      </c>
      <c r="AT47" s="14"/>
      <c r="AU47" s="14"/>
      <c r="AV47" s="14"/>
    </row>
    <row r="48" ht="13.5" customHeight="1">
      <c r="A48" s="17"/>
      <c r="B48" s="19" t="s">
        <v>98</v>
      </c>
      <c r="C48" s="19"/>
      <c r="D48" s="19">
        <v>34.0</v>
      </c>
      <c r="E48" s="19">
        <v>200.0</v>
      </c>
      <c r="F48" s="8"/>
      <c r="G48" s="8"/>
      <c r="H48" s="8"/>
      <c r="I48" s="17"/>
      <c r="J48" s="19"/>
      <c r="K48" s="19"/>
      <c r="L48" s="19"/>
      <c r="M48" s="19"/>
      <c r="N48" s="19"/>
      <c r="O48" s="19"/>
      <c r="P48" s="19"/>
      <c r="Q48" s="19">
        <v>3.0</v>
      </c>
      <c r="R48" s="19">
        <v>3.0</v>
      </c>
      <c r="S48" s="19"/>
      <c r="T48" s="19">
        <v>6.0</v>
      </c>
      <c r="U48" s="19">
        <v>9.0</v>
      </c>
      <c r="V48" s="19">
        <v>20.0</v>
      </c>
      <c r="W48" s="19">
        <v>14.0</v>
      </c>
      <c r="X48" s="19">
        <v>23.0</v>
      </c>
      <c r="Y48" s="19">
        <v>10.0</v>
      </c>
      <c r="Z48" s="19">
        <v>11.0</v>
      </c>
      <c r="AA48" s="19">
        <v>34.0</v>
      </c>
      <c r="AB48" s="19">
        <v>10.0</v>
      </c>
      <c r="AC48" s="19">
        <v>11.0</v>
      </c>
      <c r="AD48" s="19">
        <v>45.0</v>
      </c>
      <c r="AE48" s="19">
        <v>20.0</v>
      </c>
      <c r="AF48" s="19">
        <v>16.0</v>
      </c>
      <c r="AG48" s="19">
        <v>61.0</v>
      </c>
      <c r="AH48" s="19">
        <v>15.0</v>
      </c>
      <c r="AI48" s="19">
        <v>30.0</v>
      </c>
      <c r="AJ48" s="19">
        <v>91.0</v>
      </c>
      <c r="AK48" s="19"/>
      <c r="AL48" s="19"/>
      <c r="AM48" s="19"/>
      <c r="AN48" s="19"/>
      <c r="AO48" s="19">
        <f>AR48+AJ48</f>
        <v>170</v>
      </c>
      <c r="AP48" s="19"/>
      <c r="AQ48" s="19"/>
      <c r="AR48" s="41">
        <f>78+1</f>
        <v>79</v>
      </c>
      <c r="AS48" s="14">
        <f t="shared" si="1"/>
        <v>170</v>
      </c>
      <c r="AT48" s="14"/>
      <c r="AU48" s="14"/>
      <c r="AV48" s="14"/>
      <c r="AW48" s="34">
        <f>AO48/E48*100</f>
        <v>85</v>
      </c>
      <c r="AX48" s="44" t="s">
        <v>99</v>
      </c>
    </row>
    <row r="49" ht="13.5" customHeight="1">
      <c r="A49" s="17"/>
      <c r="B49" s="31" t="s">
        <v>100</v>
      </c>
      <c r="C49" s="5"/>
      <c r="D49" s="5"/>
      <c r="E49" s="6"/>
      <c r="F49" s="11" t="s">
        <v>29</v>
      </c>
      <c r="G49" s="11" t="s">
        <v>30</v>
      </c>
      <c r="H49" s="11" t="s">
        <v>31</v>
      </c>
      <c r="I49" s="17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4">
        <f t="shared" si="1"/>
        <v>0</v>
      </c>
      <c r="AT49" s="14"/>
      <c r="AU49" s="14"/>
      <c r="AV49" s="14"/>
    </row>
    <row r="50" ht="13.5" customHeight="1">
      <c r="A50" s="17"/>
      <c r="B50" s="18" t="s">
        <v>101</v>
      </c>
      <c r="C50" s="18"/>
      <c r="D50" s="18">
        <v>743.0</v>
      </c>
      <c r="E50" s="18">
        <v>1000.0</v>
      </c>
      <c r="F50" s="8"/>
      <c r="G50" s="8"/>
      <c r="H50" s="8"/>
      <c r="I50" s="17"/>
      <c r="J50" s="19"/>
      <c r="K50" s="19"/>
      <c r="L50" s="19"/>
      <c r="M50" s="19">
        <v>35.0</v>
      </c>
      <c r="N50" s="19">
        <v>20.0</v>
      </c>
      <c r="O50" s="19">
        <v>20.0</v>
      </c>
      <c r="P50" s="19"/>
      <c r="Q50" s="19">
        <v>0.0</v>
      </c>
      <c r="R50" s="19">
        <v>20.0</v>
      </c>
      <c r="S50" s="19"/>
      <c r="T50" s="19">
        <v>60.0</v>
      </c>
      <c r="U50" s="19">
        <v>80.0</v>
      </c>
      <c r="V50" s="19"/>
      <c r="W50" s="19">
        <v>23.0</v>
      </c>
      <c r="X50" s="19">
        <v>103.0</v>
      </c>
      <c r="Y50" s="19"/>
      <c r="Z50" s="19">
        <v>15.0</v>
      </c>
      <c r="AA50" s="19">
        <v>118.0</v>
      </c>
      <c r="AB50" s="19"/>
      <c r="AC50" s="19">
        <v>50.0</v>
      </c>
      <c r="AD50" s="19">
        <v>168.0</v>
      </c>
      <c r="AE50" s="19">
        <v>100.0</v>
      </c>
      <c r="AF50" s="19">
        <v>171.0</v>
      </c>
      <c r="AG50" s="19">
        <v>339.0</v>
      </c>
      <c r="AH50" s="19">
        <v>38.0</v>
      </c>
      <c r="AI50" s="19">
        <v>34.0</v>
      </c>
      <c r="AJ50" s="19">
        <v>373.0</v>
      </c>
      <c r="AK50" s="19"/>
      <c r="AL50" s="19"/>
      <c r="AM50" s="19"/>
      <c r="AN50" s="19"/>
      <c r="AO50" s="19">
        <f>AR50+AJ50</f>
        <v>581</v>
      </c>
      <c r="AP50" s="19"/>
      <c r="AQ50" s="19">
        <v>179.0</v>
      </c>
      <c r="AR50" s="19">
        <f>207+1</f>
        <v>208</v>
      </c>
      <c r="AS50" s="14">
        <f t="shared" si="1"/>
        <v>581</v>
      </c>
      <c r="AT50" s="14"/>
      <c r="AU50" s="14"/>
      <c r="AV50" s="14"/>
      <c r="AX50" s="44" t="s">
        <v>102</v>
      </c>
    </row>
    <row r="51" ht="13.5" customHeight="1">
      <c r="A51" s="17"/>
      <c r="B51" s="32" t="s">
        <v>103</v>
      </c>
      <c r="C51" s="5"/>
      <c r="D51" s="5"/>
      <c r="E51" s="6"/>
      <c r="F51" s="11" t="s">
        <v>29</v>
      </c>
      <c r="G51" s="11" t="s">
        <v>30</v>
      </c>
      <c r="H51" s="11" t="s">
        <v>31</v>
      </c>
      <c r="I51" s="17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4">
        <f t="shared" si="1"/>
        <v>0</v>
      </c>
      <c r="AT51" s="14"/>
      <c r="AU51" s="14"/>
      <c r="AV51" s="14"/>
    </row>
    <row r="52" ht="13.5" customHeight="1">
      <c r="A52" s="17"/>
      <c r="B52" s="18" t="s">
        <v>104</v>
      </c>
      <c r="C52" s="18"/>
      <c r="D52" s="18"/>
      <c r="E52" s="18">
        <v>2500.0</v>
      </c>
      <c r="F52" s="17"/>
      <c r="G52" s="17"/>
      <c r="H52" s="17"/>
      <c r="I52" s="17"/>
      <c r="J52" s="19"/>
      <c r="K52" s="19"/>
      <c r="L52" s="19"/>
      <c r="M52" s="19"/>
      <c r="N52" s="19">
        <v>370.0</v>
      </c>
      <c r="O52" s="19">
        <v>370.0</v>
      </c>
      <c r="P52" s="19"/>
      <c r="Q52" s="19">
        <v>642.0</v>
      </c>
      <c r="R52" s="19">
        <v>1012.0</v>
      </c>
      <c r="S52" s="19"/>
      <c r="T52" s="19">
        <v>281.0</v>
      </c>
      <c r="U52" s="19">
        <v>1293.0</v>
      </c>
      <c r="V52" s="19"/>
      <c r="W52" s="19">
        <v>565.0</v>
      </c>
      <c r="X52" s="19">
        <v>1858.0</v>
      </c>
      <c r="Y52" s="19"/>
      <c r="Z52" s="19">
        <v>100.0</v>
      </c>
      <c r="AA52" s="19">
        <v>1958.0</v>
      </c>
      <c r="AB52" s="19"/>
      <c r="AC52" s="19">
        <v>279.0</v>
      </c>
      <c r="AD52" s="19">
        <v>2237.0</v>
      </c>
      <c r="AE52" s="19"/>
      <c r="AF52" s="19">
        <v>173.0</v>
      </c>
      <c r="AG52" s="19">
        <v>2410.0</v>
      </c>
      <c r="AH52" s="19"/>
      <c r="AI52" s="19">
        <v>685.0</v>
      </c>
      <c r="AJ52" s="19">
        <v>3095.0</v>
      </c>
      <c r="AK52" s="19"/>
      <c r="AL52" s="19"/>
      <c r="AM52" s="19"/>
      <c r="AN52" s="19"/>
      <c r="AO52" s="19">
        <f t="shared" ref="AO52:AO53" si="17">AR52+AJ52</f>
        <v>3227</v>
      </c>
      <c r="AP52" s="19"/>
      <c r="AQ52" s="19"/>
      <c r="AR52" s="40">
        <v>132.0</v>
      </c>
      <c r="AS52" s="14">
        <f t="shared" si="1"/>
        <v>3227</v>
      </c>
      <c r="AT52" s="14"/>
      <c r="AU52" s="14"/>
      <c r="AV52" s="14"/>
    </row>
    <row r="53" ht="13.5" customHeight="1">
      <c r="A53" s="17"/>
      <c r="B53" s="18" t="s">
        <v>70</v>
      </c>
      <c r="C53" s="18"/>
      <c r="D53" s="18"/>
      <c r="E53" s="18">
        <v>2000.0</v>
      </c>
      <c r="F53" s="8"/>
      <c r="G53" s="8"/>
      <c r="H53" s="8"/>
      <c r="I53" s="17"/>
      <c r="J53" s="19"/>
      <c r="K53" s="19"/>
      <c r="L53" s="19"/>
      <c r="M53" s="19"/>
      <c r="N53" s="19">
        <v>297.0</v>
      </c>
      <c r="O53" s="19">
        <v>297.0</v>
      </c>
      <c r="P53" s="19"/>
      <c r="Q53" s="19">
        <v>264.0</v>
      </c>
      <c r="R53" s="19">
        <v>561.0</v>
      </c>
      <c r="S53" s="19"/>
      <c r="T53" s="19">
        <v>320.0</v>
      </c>
      <c r="U53" s="19">
        <v>881.0</v>
      </c>
      <c r="V53" s="19"/>
      <c r="W53" s="19">
        <v>185.0</v>
      </c>
      <c r="X53" s="19">
        <v>1066.0</v>
      </c>
      <c r="Y53" s="19"/>
      <c r="Z53" s="19">
        <v>100.0</v>
      </c>
      <c r="AA53" s="19">
        <v>1166.0</v>
      </c>
      <c r="AB53" s="19"/>
      <c r="AC53" s="19">
        <v>344.0</v>
      </c>
      <c r="AD53" s="19">
        <v>1510.0</v>
      </c>
      <c r="AE53" s="19"/>
      <c r="AF53" s="19">
        <v>173.0</v>
      </c>
      <c r="AG53" s="19">
        <v>1683.0</v>
      </c>
      <c r="AH53" s="19"/>
      <c r="AI53" s="19">
        <v>701.0</v>
      </c>
      <c r="AJ53" s="19">
        <v>2384.0</v>
      </c>
      <c r="AK53" s="19"/>
      <c r="AL53" s="19"/>
      <c r="AM53" s="19"/>
      <c r="AN53" s="19"/>
      <c r="AO53" s="19">
        <f t="shared" si="17"/>
        <v>2491</v>
      </c>
      <c r="AP53" s="19"/>
      <c r="AQ53" s="19"/>
      <c r="AR53" s="33">
        <v>107.0</v>
      </c>
      <c r="AS53" s="14">
        <f t="shared" si="1"/>
        <v>2491</v>
      </c>
      <c r="AT53" s="14"/>
      <c r="AU53" s="14"/>
      <c r="AV53" s="14"/>
    </row>
    <row r="54" ht="13.5" customHeight="1">
      <c r="A54" s="17"/>
      <c r="B54" s="31" t="s">
        <v>105</v>
      </c>
      <c r="C54" s="5"/>
      <c r="D54" s="5"/>
      <c r="E54" s="6"/>
      <c r="F54" s="11" t="s">
        <v>29</v>
      </c>
      <c r="G54" s="11" t="s">
        <v>30</v>
      </c>
      <c r="H54" s="11" t="s">
        <v>31</v>
      </c>
      <c r="I54" s="17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4">
        <f t="shared" si="1"/>
        <v>0</v>
      </c>
      <c r="AT54" s="14"/>
      <c r="AU54" s="14"/>
      <c r="AV54" s="14"/>
    </row>
    <row r="55" ht="13.5" customHeight="1">
      <c r="A55" s="17"/>
      <c r="B55" s="19" t="s">
        <v>73</v>
      </c>
      <c r="C55" s="19"/>
      <c r="D55" s="19">
        <v>15.0</v>
      </c>
      <c r="E55" s="19">
        <v>30.0</v>
      </c>
      <c r="F55" s="8"/>
      <c r="G55" s="8"/>
      <c r="H55" s="8"/>
      <c r="I55" s="17"/>
      <c r="J55" s="19"/>
      <c r="K55" s="19"/>
      <c r="L55" s="19"/>
      <c r="M55" s="19">
        <v>12.0</v>
      </c>
      <c r="N55" s="19">
        <v>15.0</v>
      </c>
      <c r="O55" s="19">
        <v>15.0</v>
      </c>
      <c r="P55" s="19"/>
      <c r="Q55" s="19"/>
      <c r="R55" s="19">
        <v>15.0</v>
      </c>
      <c r="S55" s="19"/>
      <c r="T55" s="19">
        <v>2.0</v>
      </c>
      <c r="U55" s="19">
        <v>17.0</v>
      </c>
      <c r="V55" s="19"/>
      <c r="W55" s="19">
        <v>1.0</v>
      </c>
      <c r="X55" s="19">
        <v>18.0</v>
      </c>
      <c r="Y55" s="19"/>
      <c r="Z55" s="19">
        <v>7.0</v>
      </c>
      <c r="AA55" s="19">
        <v>25.0</v>
      </c>
      <c r="AB55" s="19"/>
      <c r="AC55" s="19">
        <v>7.0</v>
      </c>
      <c r="AD55" s="19">
        <v>32.0</v>
      </c>
      <c r="AE55" s="19">
        <v>20.0</v>
      </c>
      <c r="AF55" s="19">
        <v>14.0</v>
      </c>
      <c r="AG55" s="19">
        <v>46.0</v>
      </c>
      <c r="AH55" s="19"/>
      <c r="AI55" s="19">
        <v>8.0</v>
      </c>
      <c r="AJ55" s="19">
        <v>54.0</v>
      </c>
      <c r="AK55" s="19"/>
      <c r="AL55" s="19"/>
      <c r="AM55" s="19"/>
      <c r="AN55" s="19"/>
      <c r="AO55" s="19">
        <f>AR55+AJ55</f>
        <v>64</v>
      </c>
      <c r="AP55" s="19"/>
      <c r="AQ55" s="19"/>
      <c r="AR55" s="40">
        <v>10.0</v>
      </c>
      <c r="AS55" s="14">
        <f t="shared" si="1"/>
        <v>64</v>
      </c>
      <c r="AT55" s="14"/>
      <c r="AU55" s="14"/>
      <c r="AV55" s="14"/>
    </row>
    <row r="56" ht="13.5" customHeight="1">
      <c r="A56" s="17"/>
      <c r="B56" s="31" t="s">
        <v>106</v>
      </c>
      <c r="C56" s="5"/>
      <c r="D56" s="5"/>
      <c r="E56" s="6"/>
      <c r="F56" s="11" t="s">
        <v>29</v>
      </c>
      <c r="G56" s="11" t="s">
        <v>30</v>
      </c>
      <c r="H56" s="11" t="s">
        <v>31</v>
      </c>
      <c r="I56" s="17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4">
        <f t="shared" si="1"/>
        <v>0</v>
      </c>
      <c r="AT56" s="14"/>
      <c r="AU56" s="14"/>
      <c r="AV56" s="14"/>
    </row>
    <row r="57" ht="13.5" customHeight="1">
      <c r="A57" s="17"/>
      <c r="B57" s="19" t="s">
        <v>107</v>
      </c>
      <c r="C57" s="19"/>
      <c r="D57" s="19"/>
      <c r="E57" s="19">
        <v>30.0</v>
      </c>
      <c r="F57" s="8"/>
      <c r="G57" s="8"/>
      <c r="H57" s="8"/>
      <c r="I57" s="17"/>
      <c r="J57" s="19"/>
      <c r="K57" s="19"/>
      <c r="L57" s="19"/>
      <c r="M57" s="19">
        <v>10.0</v>
      </c>
      <c r="N57" s="19">
        <v>8.0</v>
      </c>
      <c r="O57" s="19">
        <v>8.0</v>
      </c>
      <c r="P57" s="19"/>
      <c r="Q57" s="19">
        <v>0.0</v>
      </c>
      <c r="R57" s="19">
        <v>8.0</v>
      </c>
      <c r="S57" s="19"/>
      <c r="T57" s="19">
        <v>0.0</v>
      </c>
      <c r="U57" s="19">
        <v>8.0</v>
      </c>
      <c r="V57" s="19"/>
      <c r="W57" s="19">
        <v>8.0</v>
      </c>
      <c r="X57" s="19">
        <v>16.0</v>
      </c>
      <c r="Y57" s="19"/>
      <c r="Z57" s="19">
        <v>4.0</v>
      </c>
      <c r="AA57" s="19">
        <v>20.0</v>
      </c>
      <c r="AB57" s="19"/>
      <c r="AC57" s="19">
        <v>7.0</v>
      </c>
      <c r="AD57" s="19">
        <v>27.0</v>
      </c>
      <c r="AE57" s="19">
        <v>20.0</v>
      </c>
      <c r="AF57" s="19">
        <v>7.0</v>
      </c>
      <c r="AG57" s="19">
        <v>34.0</v>
      </c>
      <c r="AH57" s="19"/>
      <c r="AI57" s="19">
        <v>0.0</v>
      </c>
      <c r="AJ57" s="19">
        <v>34.0</v>
      </c>
      <c r="AK57" s="19"/>
      <c r="AL57" s="19"/>
      <c r="AM57" s="19"/>
      <c r="AN57" s="19"/>
      <c r="AO57" s="19">
        <f>AR57+AJ57</f>
        <v>48</v>
      </c>
      <c r="AP57" s="19"/>
      <c r="AQ57" s="19"/>
      <c r="AR57" s="40">
        <v>14.0</v>
      </c>
      <c r="AS57" s="14">
        <f t="shared" si="1"/>
        <v>48</v>
      </c>
      <c r="AT57" s="14"/>
      <c r="AU57" s="14"/>
      <c r="AV57" s="14"/>
    </row>
    <row r="58" ht="13.5" customHeight="1">
      <c r="A58" s="17"/>
      <c r="B58" s="31" t="s">
        <v>108</v>
      </c>
      <c r="C58" s="5"/>
      <c r="D58" s="5"/>
      <c r="E58" s="6"/>
      <c r="F58" s="11" t="s">
        <v>29</v>
      </c>
      <c r="G58" s="11" t="s">
        <v>30</v>
      </c>
      <c r="H58" s="11" t="s">
        <v>31</v>
      </c>
      <c r="I58" s="17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4">
        <f t="shared" si="1"/>
        <v>0</v>
      </c>
      <c r="AT58" s="14"/>
      <c r="AU58" s="14"/>
      <c r="AV58" s="14"/>
    </row>
    <row r="59" ht="13.5" customHeight="1">
      <c r="A59" s="17"/>
      <c r="B59" s="19" t="s">
        <v>104</v>
      </c>
      <c r="C59" s="19"/>
      <c r="D59" s="19"/>
      <c r="E59" s="18">
        <v>1000.0</v>
      </c>
      <c r="F59" s="17"/>
      <c r="G59" s="17"/>
      <c r="H59" s="17"/>
      <c r="I59" s="17"/>
      <c r="J59" s="19"/>
      <c r="K59" s="19"/>
      <c r="L59" s="19"/>
      <c r="M59" s="19"/>
      <c r="N59" s="19">
        <v>146.0</v>
      </c>
      <c r="O59" s="19">
        <v>146.0</v>
      </c>
      <c r="P59" s="19"/>
      <c r="Q59" s="19"/>
      <c r="R59" s="19">
        <v>146.0</v>
      </c>
      <c r="S59" s="19"/>
      <c r="T59" s="19"/>
      <c r="U59" s="19">
        <v>146.0</v>
      </c>
      <c r="V59" s="19"/>
      <c r="W59" s="19">
        <v>0.0</v>
      </c>
      <c r="X59" s="19">
        <v>146.0</v>
      </c>
      <c r="Y59" s="19"/>
      <c r="Z59" s="19">
        <v>250.0</v>
      </c>
      <c r="AA59" s="19">
        <v>396.0</v>
      </c>
      <c r="AB59" s="19">
        <v>500.0</v>
      </c>
      <c r="AC59" s="19">
        <v>0.0</v>
      </c>
      <c r="AD59" s="19">
        <v>396.0</v>
      </c>
      <c r="AE59" s="19"/>
      <c r="AF59" s="19">
        <v>0.0</v>
      </c>
      <c r="AG59" s="19">
        <v>396.0</v>
      </c>
      <c r="AH59" s="19"/>
      <c r="AI59" s="19">
        <v>0.0</v>
      </c>
      <c r="AJ59" s="19">
        <v>396.0</v>
      </c>
      <c r="AK59" s="19"/>
      <c r="AL59" s="19"/>
      <c r="AM59" s="19"/>
      <c r="AN59" s="19"/>
      <c r="AO59" s="19">
        <f t="shared" ref="AO59:AO60" si="18">AR59+AJ59</f>
        <v>687</v>
      </c>
      <c r="AP59" s="19"/>
      <c r="AQ59" s="19"/>
      <c r="AR59" s="40">
        <f>42+249</f>
        <v>291</v>
      </c>
      <c r="AS59" s="14">
        <f t="shared" si="1"/>
        <v>687</v>
      </c>
      <c r="AT59" s="14"/>
      <c r="AU59" s="14"/>
      <c r="AV59" s="14"/>
    </row>
    <row r="60" ht="13.5" customHeight="1">
      <c r="A60" s="17"/>
      <c r="B60" s="19" t="s">
        <v>70</v>
      </c>
      <c r="C60" s="19"/>
      <c r="D60" s="19"/>
      <c r="E60" s="18">
        <v>1000.0</v>
      </c>
      <c r="F60" s="8"/>
      <c r="G60" s="8"/>
      <c r="H60" s="8"/>
      <c r="I60" s="17"/>
      <c r="J60" s="19"/>
      <c r="K60" s="19"/>
      <c r="L60" s="19"/>
      <c r="M60" s="19"/>
      <c r="N60" s="19">
        <v>124.0</v>
      </c>
      <c r="O60" s="19">
        <v>124.0</v>
      </c>
      <c r="P60" s="19"/>
      <c r="Q60" s="19"/>
      <c r="R60" s="19">
        <v>124.0</v>
      </c>
      <c r="S60" s="19"/>
      <c r="T60" s="19"/>
      <c r="U60" s="19">
        <v>124.0</v>
      </c>
      <c r="V60" s="19"/>
      <c r="W60" s="19">
        <v>0.0</v>
      </c>
      <c r="X60" s="19">
        <v>124.0</v>
      </c>
      <c r="Y60" s="19"/>
      <c r="Z60" s="19">
        <v>250.0</v>
      </c>
      <c r="AA60" s="19">
        <v>374.0</v>
      </c>
      <c r="AB60" s="19">
        <v>500.0</v>
      </c>
      <c r="AC60" s="19">
        <v>0.0</v>
      </c>
      <c r="AD60" s="19">
        <v>374.0</v>
      </c>
      <c r="AE60" s="19"/>
      <c r="AF60" s="19">
        <v>0.0</v>
      </c>
      <c r="AG60" s="19">
        <v>374.0</v>
      </c>
      <c r="AH60" s="19"/>
      <c r="AI60" s="19">
        <v>0.0</v>
      </c>
      <c r="AJ60" s="19">
        <v>374.0</v>
      </c>
      <c r="AK60" s="19"/>
      <c r="AL60" s="19"/>
      <c r="AM60" s="19"/>
      <c r="AN60" s="19"/>
      <c r="AO60" s="19">
        <f t="shared" si="18"/>
        <v>556</v>
      </c>
      <c r="AP60" s="19"/>
      <c r="AQ60" s="19"/>
      <c r="AR60" s="40">
        <f>61+121</f>
        <v>182</v>
      </c>
      <c r="AS60" s="14">
        <f t="shared" si="1"/>
        <v>556</v>
      </c>
      <c r="AT60" s="14"/>
      <c r="AU60" s="14"/>
      <c r="AV60" s="14"/>
    </row>
    <row r="61" ht="13.5" customHeight="1">
      <c r="A61" s="17"/>
      <c r="B61" s="12" t="s">
        <v>109</v>
      </c>
      <c r="C61" s="5"/>
      <c r="D61" s="5"/>
      <c r="E61" s="6"/>
      <c r="F61" s="11" t="s">
        <v>110</v>
      </c>
      <c r="G61" s="11" t="s">
        <v>30</v>
      </c>
      <c r="H61" s="11" t="s">
        <v>111</v>
      </c>
      <c r="I61" s="17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4">
        <f t="shared" si="1"/>
        <v>0</v>
      </c>
      <c r="AT61" s="15"/>
      <c r="AU61" s="15"/>
      <c r="AV61" s="15"/>
      <c r="AW61" s="16"/>
    </row>
    <row r="62" ht="13.5" customHeight="1">
      <c r="A62" s="17"/>
      <c r="B62" s="19" t="s">
        <v>112</v>
      </c>
      <c r="C62" s="19"/>
      <c r="D62" s="19"/>
      <c r="E62" s="27">
        <v>3337.0</v>
      </c>
      <c r="F62" s="17"/>
      <c r="G62" s="17"/>
      <c r="H62" s="17"/>
      <c r="I62" s="17"/>
      <c r="J62" s="19"/>
      <c r="K62" s="19"/>
      <c r="L62" s="19"/>
      <c r="M62" s="19"/>
      <c r="N62" s="19">
        <v>100.0</v>
      </c>
      <c r="O62" s="19">
        <v>100.0</v>
      </c>
      <c r="P62" s="19"/>
      <c r="Q62" s="19"/>
      <c r="R62" s="19">
        <v>100.0</v>
      </c>
      <c r="S62" s="19"/>
      <c r="T62" s="19"/>
      <c r="U62" s="19">
        <v>100.0</v>
      </c>
      <c r="V62" s="19"/>
      <c r="W62" s="19">
        <v>0.0</v>
      </c>
      <c r="X62" s="19">
        <v>100.0</v>
      </c>
      <c r="Y62" s="19"/>
      <c r="Z62" s="19">
        <v>401.0</v>
      </c>
      <c r="AA62" s="19">
        <v>501.0</v>
      </c>
      <c r="AB62" s="19"/>
      <c r="AC62" s="19">
        <v>602.0</v>
      </c>
      <c r="AD62" s="18">
        <v>1103.0</v>
      </c>
      <c r="AE62" s="18"/>
      <c r="AF62" s="18">
        <v>3198.0</v>
      </c>
      <c r="AG62" s="18">
        <v>4301.0</v>
      </c>
      <c r="AH62" s="19"/>
      <c r="AI62" s="18">
        <v>1442.0</v>
      </c>
      <c r="AJ62" s="18">
        <v>5743.0</v>
      </c>
      <c r="AK62" s="19"/>
      <c r="AL62" s="19"/>
      <c r="AM62" s="19">
        <v>5743.0</v>
      </c>
      <c r="AN62" s="19"/>
      <c r="AO62" s="18">
        <f t="shared" ref="AO62:AO66" si="19">AR62+AJ62</f>
        <v>9187</v>
      </c>
      <c r="AP62" s="19"/>
      <c r="AQ62" s="33">
        <v>12000.0</v>
      </c>
      <c r="AR62" s="18">
        <f>AR63+AR64</f>
        <v>3444</v>
      </c>
      <c r="AS62" s="20">
        <f t="shared" si="1"/>
        <v>9187</v>
      </c>
      <c r="AT62" s="14"/>
      <c r="AU62" s="14"/>
      <c r="AV62" s="14"/>
    </row>
    <row r="63" ht="13.5" customHeight="1">
      <c r="A63" s="17"/>
      <c r="B63" s="19" t="s">
        <v>38</v>
      </c>
      <c r="C63" s="19"/>
      <c r="D63" s="19"/>
      <c r="E63" s="33">
        <v>2250.0</v>
      </c>
      <c r="F63" s="17"/>
      <c r="G63" s="17"/>
      <c r="H63" s="17"/>
      <c r="I63" s="17"/>
      <c r="J63" s="19"/>
      <c r="K63" s="19"/>
      <c r="L63" s="19"/>
      <c r="M63" s="19"/>
      <c r="N63" s="19">
        <v>60.0</v>
      </c>
      <c r="O63" s="19">
        <v>60.0</v>
      </c>
      <c r="P63" s="19"/>
      <c r="Q63" s="19"/>
      <c r="R63" s="19">
        <v>60.0</v>
      </c>
      <c r="S63" s="19"/>
      <c r="T63" s="19"/>
      <c r="U63" s="19">
        <v>60.0</v>
      </c>
      <c r="V63" s="19"/>
      <c r="W63" s="19">
        <v>0.0</v>
      </c>
      <c r="X63" s="19">
        <v>60.0</v>
      </c>
      <c r="Y63" s="19"/>
      <c r="Z63" s="19">
        <v>189.0</v>
      </c>
      <c r="AA63" s="19">
        <v>249.0</v>
      </c>
      <c r="AB63" s="19"/>
      <c r="AC63" s="19">
        <v>357.0</v>
      </c>
      <c r="AD63" s="18">
        <v>606.0</v>
      </c>
      <c r="AE63" s="18"/>
      <c r="AF63" s="18">
        <v>1602.0</v>
      </c>
      <c r="AG63" s="18">
        <v>2208.0</v>
      </c>
      <c r="AH63" s="19"/>
      <c r="AI63" s="18">
        <v>745.0</v>
      </c>
      <c r="AJ63" s="18">
        <v>2953.0</v>
      </c>
      <c r="AK63" s="19"/>
      <c r="AL63" s="19"/>
      <c r="AM63" s="19">
        <v>2953.0</v>
      </c>
      <c r="AN63" s="19"/>
      <c r="AO63" s="18">
        <f t="shared" si="19"/>
        <v>5005</v>
      </c>
      <c r="AP63" s="19"/>
      <c r="AQ63" s="33">
        <v>6000.0</v>
      </c>
      <c r="AR63" s="18">
        <v>2052.0</v>
      </c>
      <c r="AS63" s="20">
        <f t="shared" si="1"/>
        <v>5005</v>
      </c>
      <c r="AT63" s="14"/>
      <c r="AU63" s="14"/>
      <c r="AV63" s="14"/>
    </row>
    <row r="64" ht="13.5" customHeight="1">
      <c r="A64" s="17"/>
      <c r="B64" s="19" t="s">
        <v>39</v>
      </c>
      <c r="C64" s="19"/>
      <c r="D64" s="19"/>
      <c r="E64" s="33">
        <v>2750.0</v>
      </c>
      <c r="F64" s="17"/>
      <c r="G64" s="17"/>
      <c r="H64" s="17"/>
      <c r="I64" s="17"/>
      <c r="J64" s="19"/>
      <c r="K64" s="19"/>
      <c r="L64" s="19"/>
      <c r="M64" s="19"/>
      <c r="N64" s="19">
        <v>40.0</v>
      </c>
      <c r="O64" s="19">
        <v>40.0</v>
      </c>
      <c r="P64" s="19"/>
      <c r="Q64" s="19"/>
      <c r="R64" s="19">
        <v>40.0</v>
      </c>
      <c r="S64" s="19"/>
      <c r="T64" s="19"/>
      <c r="U64" s="19">
        <v>40.0</v>
      </c>
      <c r="V64" s="19"/>
      <c r="W64" s="19">
        <v>0.0</v>
      </c>
      <c r="X64" s="19">
        <v>40.0</v>
      </c>
      <c r="Y64" s="19"/>
      <c r="Z64" s="19">
        <v>212.0</v>
      </c>
      <c r="AA64" s="19">
        <v>252.0</v>
      </c>
      <c r="AB64" s="19"/>
      <c r="AC64" s="19">
        <v>245.0</v>
      </c>
      <c r="AD64" s="18">
        <v>497.0</v>
      </c>
      <c r="AE64" s="18"/>
      <c r="AF64" s="18">
        <v>1596.0</v>
      </c>
      <c r="AG64" s="18">
        <v>2093.0</v>
      </c>
      <c r="AH64" s="19"/>
      <c r="AI64" s="18">
        <v>697.0</v>
      </c>
      <c r="AJ64" s="18">
        <v>2790.0</v>
      </c>
      <c r="AK64" s="19"/>
      <c r="AL64" s="19"/>
      <c r="AM64" s="19">
        <v>2790.0</v>
      </c>
      <c r="AN64" s="19"/>
      <c r="AO64" s="18">
        <f t="shared" si="19"/>
        <v>4182</v>
      </c>
      <c r="AP64" s="19"/>
      <c r="AQ64" s="33">
        <v>6000.0</v>
      </c>
      <c r="AR64" s="18">
        <v>1392.0</v>
      </c>
      <c r="AS64" s="20">
        <f t="shared" si="1"/>
        <v>4182</v>
      </c>
      <c r="AT64" s="14"/>
      <c r="AU64" s="14"/>
      <c r="AV64" s="14"/>
    </row>
    <row r="65" ht="13.5" customHeight="1">
      <c r="A65" s="17"/>
      <c r="B65" s="19" t="s">
        <v>40</v>
      </c>
      <c r="C65" s="19"/>
      <c r="D65" s="19"/>
      <c r="E65" s="19"/>
      <c r="F65" s="17"/>
      <c r="G65" s="17"/>
      <c r="H65" s="17"/>
      <c r="I65" s="17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>
        <v>0.0</v>
      </c>
      <c r="X65" s="19">
        <v>0.0</v>
      </c>
      <c r="Y65" s="19"/>
      <c r="Z65" s="19">
        <v>0.0</v>
      </c>
      <c r="AA65" s="19">
        <v>0.0</v>
      </c>
      <c r="AB65" s="19"/>
      <c r="AC65" s="19">
        <v>0.0</v>
      </c>
      <c r="AD65" s="19">
        <v>0.0</v>
      </c>
      <c r="AE65" s="19"/>
      <c r="AF65" s="19">
        <v>0.0</v>
      </c>
      <c r="AG65" s="19">
        <v>0.0</v>
      </c>
      <c r="AH65" s="19"/>
      <c r="AI65" s="19">
        <v>0.0</v>
      </c>
      <c r="AJ65" s="19">
        <v>0.0</v>
      </c>
      <c r="AK65" s="19"/>
      <c r="AL65" s="19"/>
      <c r="AM65" s="19">
        <v>0.0</v>
      </c>
      <c r="AN65" s="19"/>
      <c r="AO65" s="19">
        <f t="shared" si="19"/>
        <v>0</v>
      </c>
      <c r="AP65" s="19"/>
      <c r="AQ65" s="19"/>
      <c r="AR65" s="19"/>
      <c r="AS65" s="14">
        <f t="shared" si="1"/>
        <v>0</v>
      </c>
      <c r="AT65" s="14"/>
      <c r="AU65" s="14"/>
      <c r="AV65" s="14"/>
    </row>
    <row r="66" ht="13.5" customHeight="1">
      <c r="A66" s="17"/>
      <c r="B66" s="19" t="s">
        <v>113</v>
      </c>
      <c r="C66" s="19"/>
      <c r="D66" s="19"/>
      <c r="E66" s="19"/>
      <c r="F66" s="8"/>
      <c r="G66" s="8"/>
      <c r="H66" s="8"/>
      <c r="I66" s="17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>
        <v>0.0</v>
      </c>
      <c r="X66" s="19">
        <v>0.0</v>
      </c>
      <c r="Y66" s="19"/>
      <c r="Z66" s="19">
        <v>0.0</v>
      </c>
      <c r="AA66" s="19">
        <v>0.0</v>
      </c>
      <c r="AB66" s="19"/>
      <c r="AC66" s="19">
        <v>0.0</v>
      </c>
      <c r="AD66" s="19">
        <v>0.0</v>
      </c>
      <c r="AE66" s="19"/>
      <c r="AF66" s="19">
        <v>0.0</v>
      </c>
      <c r="AG66" s="19">
        <v>0.0</v>
      </c>
      <c r="AH66" s="19"/>
      <c r="AI66" s="33">
        <v>253.0</v>
      </c>
      <c r="AJ66" s="19">
        <f>AI66</f>
        <v>253</v>
      </c>
      <c r="AK66" s="19"/>
      <c r="AL66" s="19"/>
      <c r="AM66" s="19">
        <v>253.0</v>
      </c>
      <c r="AN66" s="19"/>
      <c r="AO66" s="19">
        <f t="shared" si="19"/>
        <v>279</v>
      </c>
      <c r="AP66" s="19"/>
      <c r="AQ66" s="19"/>
      <c r="AR66" s="40">
        <v>26.0</v>
      </c>
      <c r="AS66" s="14">
        <f t="shared" si="1"/>
        <v>279</v>
      </c>
      <c r="AT66" s="14"/>
      <c r="AU66" s="14"/>
      <c r="AV66" s="14"/>
    </row>
    <row r="67" ht="13.5" customHeight="1">
      <c r="A67" s="17"/>
      <c r="B67" s="12" t="s">
        <v>114</v>
      </c>
      <c r="C67" s="5"/>
      <c r="D67" s="5"/>
      <c r="E67" s="6"/>
      <c r="F67" s="11" t="s">
        <v>31</v>
      </c>
      <c r="G67" s="11" t="s">
        <v>31</v>
      </c>
      <c r="H67" s="11" t="s">
        <v>31</v>
      </c>
      <c r="I67" s="17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4">
        <f t="shared" si="1"/>
        <v>0</v>
      </c>
      <c r="AT67" s="15"/>
      <c r="AU67" s="15"/>
      <c r="AV67" s="15"/>
      <c r="AW67" s="16"/>
    </row>
    <row r="68" ht="13.5" customHeight="1">
      <c r="A68" s="17"/>
      <c r="B68" s="19" t="s">
        <v>115</v>
      </c>
      <c r="C68" s="19"/>
      <c r="D68" s="19"/>
      <c r="E68" s="18">
        <v>1250.0</v>
      </c>
      <c r="F68" s="17"/>
      <c r="G68" s="17"/>
      <c r="H68" s="17"/>
      <c r="I68" s="17"/>
      <c r="J68" s="19"/>
      <c r="K68" s="19"/>
      <c r="L68" s="19"/>
      <c r="M68" s="19"/>
      <c r="N68" s="18">
        <v>1250.0</v>
      </c>
      <c r="O68" s="18">
        <v>1250.0</v>
      </c>
      <c r="P68" s="18"/>
      <c r="Q68" s="18">
        <v>1758.0</v>
      </c>
      <c r="R68" s="18">
        <f t="shared" ref="R68:R74" si="20">O68+Q68</f>
        <v>3008</v>
      </c>
      <c r="S68" s="18">
        <v>5000.0</v>
      </c>
      <c r="T68" s="18">
        <v>1522.0</v>
      </c>
      <c r="U68" s="18">
        <f t="shared" ref="U68:U74" si="21">R68+T68</f>
        <v>4530</v>
      </c>
      <c r="V68" s="18">
        <v>5000.0</v>
      </c>
      <c r="W68" s="18">
        <v>1459.0</v>
      </c>
      <c r="X68" s="18">
        <f t="shared" ref="X68:X74" si="22">U68+W68</f>
        <v>5989</v>
      </c>
      <c r="Y68" s="18">
        <v>5000.0</v>
      </c>
      <c r="Z68" s="18">
        <v>629.0</v>
      </c>
      <c r="AA68" s="18">
        <f t="shared" ref="AA68:AA74" si="23">X68+Z68</f>
        <v>6618</v>
      </c>
      <c r="AB68" s="18">
        <v>5000.0</v>
      </c>
      <c r="AC68" s="18">
        <v>501.0</v>
      </c>
      <c r="AD68" s="18">
        <f t="shared" ref="AD68:AD74" si="24">AA68+AC68</f>
        <v>7119</v>
      </c>
      <c r="AE68" s="18"/>
      <c r="AF68" s="18">
        <v>0.0</v>
      </c>
      <c r="AG68" s="18">
        <f t="shared" ref="AG68:AG74" si="25">AD68+AF68</f>
        <v>7119</v>
      </c>
      <c r="AH68" s="18">
        <v>12.0</v>
      </c>
      <c r="AI68" s="18">
        <v>8.0</v>
      </c>
      <c r="AJ68" s="18">
        <f t="shared" ref="AJ68:AJ74" si="26">AG68+AI68</f>
        <v>7127</v>
      </c>
      <c r="AK68" s="19"/>
      <c r="AL68" s="19"/>
      <c r="AM68" s="19">
        <v>12016.0</v>
      </c>
      <c r="AN68" s="19"/>
      <c r="AO68" s="18">
        <f t="shared" ref="AO68:AO73" si="27">AR68+AJ68</f>
        <v>7139</v>
      </c>
      <c r="AP68" s="19"/>
      <c r="AQ68" s="18"/>
      <c r="AR68" s="23">
        <v>12.0</v>
      </c>
      <c r="AS68" s="20">
        <f t="shared" si="1"/>
        <v>7139</v>
      </c>
      <c r="AT68" s="14"/>
      <c r="AU68" s="14"/>
      <c r="AV68" s="14"/>
    </row>
    <row r="69" ht="13.5" customHeight="1">
      <c r="A69" s="17"/>
      <c r="B69" s="19" t="s">
        <v>116</v>
      </c>
      <c r="C69" s="19"/>
      <c r="D69" s="19"/>
      <c r="E69" s="18">
        <v>781.0</v>
      </c>
      <c r="F69" s="17"/>
      <c r="G69" s="17"/>
      <c r="H69" s="17"/>
      <c r="I69" s="17"/>
      <c r="J69" s="19"/>
      <c r="K69" s="18"/>
      <c r="L69" s="19"/>
      <c r="M69" s="19"/>
      <c r="N69" s="18">
        <v>781.0</v>
      </c>
      <c r="O69" s="18">
        <v>781.0</v>
      </c>
      <c r="P69" s="18"/>
      <c r="Q69" s="18">
        <v>1546.0</v>
      </c>
      <c r="R69" s="18">
        <f t="shared" si="20"/>
        <v>2327</v>
      </c>
      <c r="S69" s="18">
        <v>5000.0</v>
      </c>
      <c r="T69" s="18">
        <v>1603.0</v>
      </c>
      <c r="U69" s="18">
        <f t="shared" si="21"/>
        <v>3930</v>
      </c>
      <c r="V69" s="18">
        <v>5000.0</v>
      </c>
      <c r="W69" s="18">
        <v>2264.0</v>
      </c>
      <c r="X69" s="18">
        <f t="shared" si="22"/>
        <v>6194</v>
      </c>
      <c r="Y69" s="18">
        <v>5000.0</v>
      </c>
      <c r="Z69" s="18">
        <v>744.0</v>
      </c>
      <c r="AA69" s="18">
        <f t="shared" si="23"/>
        <v>6938</v>
      </c>
      <c r="AB69" s="18">
        <v>5000.0</v>
      </c>
      <c r="AC69" s="18">
        <v>551.0</v>
      </c>
      <c r="AD69" s="18">
        <f t="shared" si="24"/>
        <v>7489</v>
      </c>
      <c r="AE69" s="18"/>
      <c r="AF69" s="18">
        <v>0.0</v>
      </c>
      <c r="AG69" s="18">
        <f t="shared" si="25"/>
        <v>7489</v>
      </c>
      <c r="AH69" s="18">
        <v>8.0</v>
      </c>
      <c r="AI69" s="18">
        <v>4.0</v>
      </c>
      <c r="AJ69" s="18">
        <f t="shared" si="26"/>
        <v>7493</v>
      </c>
      <c r="AK69" s="19"/>
      <c r="AL69" s="19"/>
      <c r="AM69" s="19">
        <v>9988.0</v>
      </c>
      <c r="AN69" s="19"/>
      <c r="AO69" s="18">
        <f t="shared" si="27"/>
        <v>7513</v>
      </c>
      <c r="AP69" s="19"/>
      <c r="AQ69" s="18"/>
      <c r="AR69" s="23">
        <v>20.0</v>
      </c>
      <c r="AS69" s="20">
        <f t="shared" si="1"/>
        <v>7513</v>
      </c>
      <c r="AT69" s="14"/>
      <c r="AU69" s="14"/>
      <c r="AV69" s="14"/>
    </row>
    <row r="70" ht="13.5" customHeight="1">
      <c r="A70" s="17"/>
      <c r="B70" s="19" t="s">
        <v>117</v>
      </c>
      <c r="C70" s="19"/>
      <c r="D70" s="19"/>
      <c r="E70" s="18">
        <v>1100.0</v>
      </c>
      <c r="F70" s="17"/>
      <c r="G70" s="17"/>
      <c r="H70" s="17"/>
      <c r="I70" s="17"/>
      <c r="J70" s="19"/>
      <c r="K70" s="19"/>
      <c r="L70" s="19"/>
      <c r="M70" s="19"/>
      <c r="N70" s="27">
        <v>598.0</v>
      </c>
      <c r="O70" s="18">
        <f t="shared" ref="O70:O74" si="28">L70+N70</f>
        <v>598</v>
      </c>
      <c r="P70" s="18"/>
      <c r="Q70" s="18">
        <v>1017.0</v>
      </c>
      <c r="R70" s="18">
        <f t="shared" si="20"/>
        <v>1615</v>
      </c>
      <c r="S70" s="18"/>
      <c r="T70" s="18">
        <v>1055.0</v>
      </c>
      <c r="U70" s="18">
        <f t="shared" si="21"/>
        <v>2670</v>
      </c>
      <c r="V70" s="18">
        <v>1000.0</v>
      </c>
      <c r="W70" s="18">
        <v>905.0</v>
      </c>
      <c r="X70" s="18">
        <f t="shared" si="22"/>
        <v>3575</v>
      </c>
      <c r="Y70" s="18">
        <v>1000.0</v>
      </c>
      <c r="Z70" s="18">
        <v>153.0</v>
      </c>
      <c r="AA70" s="18">
        <f t="shared" si="23"/>
        <v>3728</v>
      </c>
      <c r="AB70" s="18">
        <v>1000.0</v>
      </c>
      <c r="AC70" s="18">
        <v>499.0</v>
      </c>
      <c r="AD70" s="18">
        <f t="shared" si="24"/>
        <v>4227</v>
      </c>
      <c r="AE70" s="18"/>
      <c r="AF70" s="18">
        <v>245.0</v>
      </c>
      <c r="AG70" s="18">
        <f t="shared" si="25"/>
        <v>4472</v>
      </c>
      <c r="AH70" s="18"/>
      <c r="AI70" s="18">
        <v>8.0</v>
      </c>
      <c r="AJ70" s="18">
        <f t="shared" si="26"/>
        <v>4480</v>
      </c>
      <c r="AK70" s="19"/>
      <c r="AL70" s="19"/>
      <c r="AM70" s="19">
        <v>6750.0</v>
      </c>
      <c r="AN70" s="19"/>
      <c r="AO70" s="18">
        <f t="shared" si="27"/>
        <v>4519</v>
      </c>
      <c r="AP70" s="19"/>
      <c r="AQ70" s="23">
        <v>38.0</v>
      </c>
      <c r="AR70" s="18">
        <v>39.0</v>
      </c>
      <c r="AS70" s="20">
        <f t="shared" si="1"/>
        <v>4519</v>
      </c>
      <c r="AT70" s="14"/>
      <c r="AU70" s="14"/>
      <c r="AV70" s="14"/>
    </row>
    <row r="71" ht="13.5" customHeight="1">
      <c r="A71" s="17"/>
      <c r="B71" s="19" t="s">
        <v>118</v>
      </c>
      <c r="C71" s="19"/>
      <c r="D71" s="19"/>
      <c r="E71" s="18">
        <v>653.0</v>
      </c>
      <c r="F71" s="17"/>
      <c r="G71" s="17"/>
      <c r="H71" s="17"/>
      <c r="I71" s="17"/>
      <c r="J71" s="19"/>
      <c r="K71" s="19"/>
      <c r="L71" s="19"/>
      <c r="M71" s="19"/>
      <c r="N71" s="18">
        <v>520.0</v>
      </c>
      <c r="O71" s="18">
        <f t="shared" si="28"/>
        <v>520</v>
      </c>
      <c r="P71" s="18"/>
      <c r="Q71" s="18">
        <v>1018.0</v>
      </c>
      <c r="R71" s="18">
        <f t="shared" si="20"/>
        <v>1538</v>
      </c>
      <c r="S71" s="18"/>
      <c r="T71" s="18">
        <v>606.0</v>
      </c>
      <c r="U71" s="18">
        <f t="shared" si="21"/>
        <v>2144</v>
      </c>
      <c r="V71" s="18">
        <v>1000.0</v>
      </c>
      <c r="W71" s="18">
        <v>999.0</v>
      </c>
      <c r="X71" s="18">
        <f t="shared" si="22"/>
        <v>3143</v>
      </c>
      <c r="Y71" s="18">
        <v>1000.0</v>
      </c>
      <c r="Z71" s="18">
        <v>200.0</v>
      </c>
      <c r="AA71" s="18">
        <f t="shared" si="23"/>
        <v>3343</v>
      </c>
      <c r="AB71" s="18">
        <v>1000.0</v>
      </c>
      <c r="AC71" s="18">
        <v>498.0</v>
      </c>
      <c r="AD71" s="18">
        <f t="shared" si="24"/>
        <v>3841</v>
      </c>
      <c r="AE71" s="18"/>
      <c r="AF71" s="18">
        <v>244.0</v>
      </c>
      <c r="AG71" s="18">
        <f t="shared" si="25"/>
        <v>4085</v>
      </c>
      <c r="AH71" s="18"/>
      <c r="AI71" s="18">
        <v>4.0</v>
      </c>
      <c r="AJ71" s="18">
        <f t="shared" si="26"/>
        <v>4089</v>
      </c>
      <c r="AK71" s="19"/>
      <c r="AL71" s="19"/>
      <c r="AM71" s="19">
        <v>6439.0</v>
      </c>
      <c r="AN71" s="19"/>
      <c r="AO71" s="18">
        <f t="shared" si="27"/>
        <v>4123</v>
      </c>
      <c r="AP71" s="19"/>
      <c r="AQ71" s="23">
        <v>69.0</v>
      </c>
      <c r="AR71" s="18">
        <v>34.0</v>
      </c>
      <c r="AS71" s="20">
        <f t="shared" si="1"/>
        <v>4123</v>
      </c>
      <c r="AT71" s="14"/>
      <c r="AU71" s="14"/>
      <c r="AV71" s="14"/>
    </row>
    <row r="72" ht="13.5" customHeight="1">
      <c r="A72" s="17"/>
      <c r="B72" s="19" t="s">
        <v>119</v>
      </c>
      <c r="C72" s="19"/>
      <c r="D72" s="19"/>
      <c r="E72" s="18"/>
      <c r="F72" s="17"/>
      <c r="G72" s="17"/>
      <c r="H72" s="17"/>
      <c r="I72" s="17"/>
      <c r="J72" s="19"/>
      <c r="K72" s="19"/>
      <c r="L72" s="19"/>
      <c r="M72" s="19"/>
      <c r="N72" s="18"/>
      <c r="O72" s="18">
        <f t="shared" si="28"/>
        <v>0</v>
      </c>
      <c r="P72" s="18"/>
      <c r="Q72" s="18"/>
      <c r="R72" s="18">
        <f t="shared" si="20"/>
        <v>0</v>
      </c>
      <c r="S72" s="18"/>
      <c r="T72" s="18"/>
      <c r="U72" s="18">
        <f t="shared" si="21"/>
        <v>0</v>
      </c>
      <c r="V72" s="18"/>
      <c r="W72" s="18"/>
      <c r="X72" s="18">
        <f t="shared" si="22"/>
        <v>0</v>
      </c>
      <c r="Y72" s="18"/>
      <c r="Z72" s="18">
        <v>0.0</v>
      </c>
      <c r="AA72" s="18">
        <f t="shared" si="23"/>
        <v>0</v>
      </c>
      <c r="AB72" s="18"/>
      <c r="AC72" s="18">
        <v>0.0</v>
      </c>
      <c r="AD72" s="18">
        <f t="shared" si="24"/>
        <v>0</v>
      </c>
      <c r="AE72" s="18"/>
      <c r="AF72" s="18">
        <v>0.0</v>
      </c>
      <c r="AG72" s="18">
        <f t="shared" si="25"/>
        <v>0</v>
      </c>
      <c r="AH72" s="18"/>
      <c r="AI72" s="18">
        <v>12.0</v>
      </c>
      <c r="AJ72" s="18">
        <f t="shared" si="26"/>
        <v>12</v>
      </c>
      <c r="AK72" s="19"/>
      <c r="AL72" s="19"/>
      <c r="AM72" s="19">
        <v>12.0</v>
      </c>
      <c r="AN72" s="19"/>
      <c r="AO72" s="18">
        <f t="shared" si="27"/>
        <v>18</v>
      </c>
      <c r="AP72" s="19"/>
      <c r="AQ72" s="18"/>
      <c r="AR72" s="18">
        <v>6.0</v>
      </c>
      <c r="AS72" s="20">
        <f t="shared" si="1"/>
        <v>18</v>
      </c>
      <c r="AT72" s="14"/>
      <c r="AU72" s="14"/>
      <c r="AV72" s="14"/>
    </row>
    <row r="73" ht="13.5" customHeight="1">
      <c r="A73" s="17"/>
      <c r="B73" s="19" t="s">
        <v>120</v>
      </c>
      <c r="C73" s="19"/>
      <c r="D73" s="19"/>
      <c r="E73" s="18">
        <v>2031.0</v>
      </c>
      <c r="F73" s="17"/>
      <c r="G73" s="17"/>
      <c r="H73" s="17"/>
      <c r="I73" s="17"/>
      <c r="J73" s="19"/>
      <c r="K73" s="19"/>
      <c r="L73" s="19"/>
      <c r="M73" s="19"/>
      <c r="N73" s="30">
        <f>N68+N69</f>
        <v>2031</v>
      </c>
      <c r="O73" s="18">
        <f t="shared" si="28"/>
        <v>2031</v>
      </c>
      <c r="P73" s="18"/>
      <c r="Q73" s="18">
        <v>3304.0</v>
      </c>
      <c r="R73" s="18">
        <f t="shared" si="20"/>
        <v>5335</v>
      </c>
      <c r="S73" s="18">
        <v>10000.0</v>
      </c>
      <c r="T73" s="30">
        <f>T68+T69</f>
        <v>3125</v>
      </c>
      <c r="U73" s="18">
        <f t="shared" si="21"/>
        <v>8460</v>
      </c>
      <c r="V73" s="18">
        <v>10000.0</v>
      </c>
      <c r="W73" s="18">
        <v>3723.0</v>
      </c>
      <c r="X73" s="18">
        <f t="shared" si="22"/>
        <v>12183</v>
      </c>
      <c r="Y73" s="18">
        <v>10000.0</v>
      </c>
      <c r="Z73" s="18">
        <v>1373.0</v>
      </c>
      <c r="AA73" s="18">
        <f t="shared" si="23"/>
        <v>13556</v>
      </c>
      <c r="AB73" s="18">
        <v>10000.0</v>
      </c>
      <c r="AC73" s="18">
        <v>1052.0</v>
      </c>
      <c r="AD73" s="18">
        <f t="shared" si="24"/>
        <v>14608</v>
      </c>
      <c r="AE73" s="18"/>
      <c r="AF73" s="18">
        <v>0.0</v>
      </c>
      <c r="AG73" s="18">
        <f t="shared" si="25"/>
        <v>14608</v>
      </c>
      <c r="AH73" s="18">
        <v>20.0</v>
      </c>
      <c r="AI73" s="18">
        <v>12.0</v>
      </c>
      <c r="AJ73" s="18">
        <f t="shared" si="26"/>
        <v>14620</v>
      </c>
      <c r="AK73" s="19"/>
      <c r="AL73" s="19"/>
      <c r="AM73" s="19">
        <v>22004.0</v>
      </c>
      <c r="AN73" s="19"/>
      <c r="AO73" s="18">
        <f t="shared" si="27"/>
        <v>14652</v>
      </c>
      <c r="AP73" s="19"/>
      <c r="AQ73" s="18"/>
      <c r="AR73" s="18">
        <f>AR68+AR69</f>
        <v>32</v>
      </c>
      <c r="AS73" s="20">
        <f t="shared" si="1"/>
        <v>14652</v>
      </c>
      <c r="AT73" s="14"/>
      <c r="AU73" s="14"/>
      <c r="AV73" s="14"/>
    </row>
    <row r="74" ht="13.5" customHeight="1">
      <c r="A74" s="17"/>
      <c r="B74" s="19" t="s">
        <v>121</v>
      </c>
      <c r="C74" s="19"/>
      <c r="D74" s="19"/>
      <c r="E74" s="18">
        <v>1753.0</v>
      </c>
      <c r="F74" s="8"/>
      <c r="G74" s="8"/>
      <c r="H74" s="8"/>
      <c r="I74" s="17"/>
      <c r="J74" s="19"/>
      <c r="K74" s="19"/>
      <c r="L74" s="19"/>
      <c r="M74" s="19"/>
      <c r="N74" s="30">
        <f>N70+N71</f>
        <v>1118</v>
      </c>
      <c r="O74" s="18">
        <f t="shared" si="28"/>
        <v>1118</v>
      </c>
      <c r="P74" s="18"/>
      <c r="Q74" s="18">
        <v>2035.0</v>
      </c>
      <c r="R74" s="18">
        <f t="shared" si="20"/>
        <v>3153</v>
      </c>
      <c r="S74" s="18"/>
      <c r="T74" s="30">
        <f>T70+T71</f>
        <v>1661</v>
      </c>
      <c r="U74" s="18">
        <f t="shared" si="21"/>
        <v>4814</v>
      </c>
      <c r="V74" s="18">
        <v>2000.0</v>
      </c>
      <c r="W74" s="18">
        <v>1904.0</v>
      </c>
      <c r="X74" s="18">
        <f t="shared" si="22"/>
        <v>6718</v>
      </c>
      <c r="Y74" s="18">
        <v>2000.0</v>
      </c>
      <c r="Z74" s="18">
        <v>353.0</v>
      </c>
      <c r="AA74" s="18">
        <f t="shared" si="23"/>
        <v>7071</v>
      </c>
      <c r="AB74" s="18">
        <v>2000.0</v>
      </c>
      <c r="AC74" s="18">
        <v>997.0</v>
      </c>
      <c r="AD74" s="18">
        <f t="shared" si="24"/>
        <v>8068</v>
      </c>
      <c r="AE74" s="18"/>
      <c r="AF74" s="18">
        <v>489.0</v>
      </c>
      <c r="AG74" s="18">
        <f t="shared" si="25"/>
        <v>8557</v>
      </c>
      <c r="AH74" s="18"/>
      <c r="AI74" s="18">
        <v>12.0</v>
      </c>
      <c r="AJ74" s="18">
        <f t="shared" si="26"/>
        <v>8569</v>
      </c>
      <c r="AK74" s="19"/>
      <c r="AL74" s="19"/>
      <c r="AM74" s="19">
        <v>13189.0</v>
      </c>
      <c r="AN74" s="19"/>
      <c r="AO74" s="18">
        <f>AO70+AO71</f>
        <v>8642</v>
      </c>
      <c r="AP74" s="19"/>
      <c r="AQ74" s="18"/>
      <c r="AR74" s="18">
        <f>AR70+AR71</f>
        <v>73</v>
      </c>
      <c r="AS74" s="20">
        <f t="shared" si="1"/>
        <v>8642</v>
      </c>
      <c r="AT74" s="14"/>
      <c r="AU74" s="14"/>
      <c r="AV74" s="14"/>
    </row>
    <row r="75" ht="13.5" customHeight="1">
      <c r="A75" s="17"/>
      <c r="B75" s="12" t="s">
        <v>122</v>
      </c>
      <c r="C75" s="5"/>
      <c r="D75" s="5"/>
      <c r="E75" s="6"/>
      <c r="F75" s="11" t="s">
        <v>29</v>
      </c>
      <c r="G75" s="11" t="s">
        <v>30</v>
      </c>
      <c r="H75" s="11" t="s">
        <v>111</v>
      </c>
      <c r="I75" s="17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4">
        <f t="shared" si="1"/>
        <v>0</v>
      </c>
      <c r="AT75" s="15"/>
      <c r="AU75" s="15"/>
      <c r="AV75" s="15"/>
      <c r="AW75" s="16"/>
    </row>
    <row r="76" ht="13.5" customHeight="1">
      <c r="A76" s="17"/>
      <c r="B76" s="19" t="s">
        <v>123</v>
      </c>
      <c r="C76" s="19"/>
      <c r="D76" s="19"/>
      <c r="E76" s="39">
        <v>5000.0</v>
      </c>
      <c r="F76" s="17"/>
      <c r="G76" s="17"/>
      <c r="H76" s="17"/>
      <c r="I76" s="17"/>
      <c r="J76" s="19"/>
      <c r="K76" s="19"/>
      <c r="L76" s="19"/>
      <c r="M76" s="19"/>
      <c r="N76" s="19"/>
      <c r="O76" s="19"/>
      <c r="P76" s="19"/>
      <c r="Q76" s="19"/>
      <c r="R76" s="19"/>
      <c r="S76" s="18"/>
      <c r="T76" s="18">
        <v>8933.0</v>
      </c>
      <c r="U76" s="18">
        <v>8933.0</v>
      </c>
      <c r="V76" s="18"/>
      <c r="W76" s="18">
        <v>6065.0</v>
      </c>
      <c r="X76" s="18">
        <v>14998.0</v>
      </c>
      <c r="Y76" s="18"/>
      <c r="Z76" s="18">
        <v>251.0</v>
      </c>
      <c r="AA76" s="18">
        <v>15249.0</v>
      </c>
      <c r="AB76" s="18"/>
      <c r="AC76" s="18">
        <v>602.0</v>
      </c>
      <c r="AD76" s="18">
        <v>15851.0</v>
      </c>
      <c r="AE76" s="18"/>
      <c r="AF76" s="18">
        <v>540.0</v>
      </c>
      <c r="AG76" s="39">
        <v>4301.0</v>
      </c>
      <c r="AH76" s="18"/>
      <c r="AI76" s="18">
        <v>1442.0</v>
      </c>
      <c r="AJ76" s="18">
        <f t="shared" ref="AJ76:AJ80" si="29">AG76+AI76</f>
        <v>5743</v>
      </c>
      <c r="AK76" s="19"/>
      <c r="AL76" s="19"/>
      <c r="AM76" s="19">
        <v>17833.0</v>
      </c>
      <c r="AN76" s="19"/>
      <c r="AO76" s="18">
        <f t="shared" ref="AO76:AO77" si="30">AJ76+AR76</f>
        <v>9187</v>
      </c>
      <c r="AP76" s="19"/>
      <c r="AQ76" s="18"/>
      <c r="AR76" s="18">
        <f>AR78+AR79</f>
        <v>3444</v>
      </c>
      <c r="AS76" s="20">
        <f t="shared" si="1"/>
        <v>9187</v>
      </c>
      <c r="AT76" s="14"/>
      <c r="AU76" s="14"/>
      <c r="AV76" s="14"/>
    </row>
    <row r="77" ht="13.5" customHeight="1">
      <c r="A77" s="17"/>
      <c r="B77" s="19" t="s">
        <v>124</v>
      </c>
      <c r="C77" s="19"/>
      <c r="D77" s="19"/>
      <c r="E77" s="18">
        <v>200.0</v>
      </c>
      <c r="F77" s="17"/>
      <c r="G77" s="17"/>
      <c r="H77" s="17"/>
      <c r="I77" s="17"/>
      <c r="J77" s="19"/>
      <c r="K77" s="19"/>
      <c r="L77" s="19"/>
      <c r="M77" s="19">
        <v>6.0</v>
      </c>
      <c r="N77" s="19">
        <v>18.0</v>
      </c>
      <c r="O77" s="19">
        <v>18.0</v>
      </c>
      <c r="P77" s="19"/>
      <c r="Q77" s="19"/>
      <c r="R77" s="18">
        <v>18.0</v>
      </c>
      <c r="S77" s="18"/>
      <c r="T77" s="18">
        <v>60.0</v>
      </c>
      <c r="U77" s="18">
        <v>78.0</v>
      </c>
      <c r="V77" s="18"/>
      <c r="W77" s="18">
        <v>28.0</v>
      </c>
      <c r="X77" s="18">
        <v>106.0</v>
      </c>
      <c r="Y77" s="18"/>
      <c r="Z77" s="18">
        <v>11.0</v>
      </c>
      <c r="AA77" s="18">
        <v>117.0</v>
      </c>
      <c r="AB77" s="18"/>
      <c r="AC77" s="18">
        <v>14.0</v>
      </c>
      <c r="AD77" s="18">
        <v>131.0</v>
      </c>
      <c r="AE77" s="18"/>
      <c r="AF77" s="18">
        <v>27.0</v>
      </c>
      <c r="AG77" s="18">
        <v>158.0</v>
      </c>
      <c r="AH77" s="18"/>
      <c r="AI77" s="18">
        <v>91.0</v>
      </c>
      <c r="AJ77" s="18">
        <f t="shared" si="29"/>
        <v>249</v>
      </c>
      <c r="AK77" s="19"/>
      <c r="AL77" s="19"/>
      <c r="AM77" s="19">
        <v>249.0</v>
      </c>
      <c r="AN77" s="19"/>
      <c r="AO77" s="18">
        <f t="shared" si="30"/>
        <v>329</v>
      </c>
      <c r="AP77" s="19"/>
      <c r="AQ77" s="18"/>
      <c r="AR77" s="14">
        <v>80.0</v>
      </c>
      <c r="AS77" s="20">
        <f t="shared" si="1"/>
        <v>329</v>
      </c>
      <c r="AT77" s="14"/>
      <c r="AU77" s="14"/>
      <c r="AV77" s="14"/>
    </row>
    <row r="78" ht="13.5" customHeight="1">
      <c r="A78" s="17"/>
      <c r="B78" s="19" t="s">
        <v>38</v>
      </c>
      <c r="C78" s="19"/>
      <c r="D78" s="19"/>
      <c r="E78" s="39">
        <v>2250.0</v>
      </c>
      <c r="F78" s="17"/>
      <c r="G78" s="17"/>
      <c r="H78" s="17"/>
      <c r="I78" s="17"/>
      <c r="J78" s="19"/>
      <c r="K78" s="19"/>
      <c r="L78" s="19"/>
      <c r="M78" s="19"/>
      <c r="N78" s="19"/>
      <c r="O78" s="19"/>
      <c r="P78" s="19"/>
      <c r="Q78" s="19"/>
      <c r="R78" s="19"/>
      <c r="S78" s="18"/>
      <c r="T78" s="18">
        <v>4177.0</v>
      </c>
      <c r="U78" s="18">
        <v>4177.0</v>
      </c>
      <c r="V78" s="18"/>
      <c r="W78" s="18">
        <v>3043.0</v>
      </c>
      <c r="X78" s="18">
        <v>7220.0</v>
      </c>
      <c r="Y78" s="18"/>
      <c r="Z78" s="18">
        <v>124.0</v>
      </c>
      <c r="AA78" s="18">
        <v>7344.0</v>
      </c>
      <c r="AB78" s="18"/>
      <c r="AC78" s="18">
        <v>357.0</v>
      </c>
      <c r="AD78" s="18">
        <v>7701.0</v>
      </c>
      <c r="AE78" s="18"/>
      <c r="AF78" s="18">
        <v>270.0</v>
      </c>
      <c r="AG78" s="39">
        <v>2208.0</v>
      </c>
      <c r="AH78" s="18"/>
      <c r="AI78" s="18">
        <v>745.0</v>
      </c>
      <c r="AJ78" s="18">
        <f t="shared" si="29"/>
        <v>2953</v>
      </c>
      <c r="AK78" s="19"/>
      <c r="AL78" s="19"/>
      <c r="AM78" s="19">
        <v>8716.0</v>
      </c>
      <c r="AN78" s="19"/>
      <c r="AO78" s="18">
        <f>AR79+AJ78</f>
        <v>4345</v>
      </c>
      <c r="AP78" s="19"/>
      <c r="AQ78" s="18"/>
      <c r="AR78" s="18">
        <v>2052.0</v>
      </c>
      <c r="AS78" s="20">
        <f t="shared" si="1"/>
        <v>5005</v>
      </c>
      <c r="AT78" s="14"/>
      <c r="AU78" s="14"/>
      <c r="AV78" s="14"/>
    </row>
    <row r="79" ht="13.5" customHeight="1">
      <c r="A79" s="17"/>
      <c r="B79" s="19" t="s">
        <v>39</v>
      </c>
      <c r="C79" s="19"/>
      <c r="D79" s="19"/>
      <c r="E79" s="39">
        <v>2250.0</v>
      </c>
      <c r="F79" s="17"/>
      <c r="G79" s="17"/>
      <c r="H79" s="17"/>
      <c r="I79" s="17"/>
      <c r="J79" s="19"/>
      <c r="K79" s="19"/>
      <c r="L79" s="19"/>
      <c r="M79" s="19"/>
      <c r="N79" s="19"/>
      <c r="O79" s="19"/>
      <c r="P79" s="19"/>
      <c r="Q79" s="19"/>
      <c r="R79" s="19"/>
      <c r="S79" s="18"/>
      <c r="T79" s="18">
        <v>4756.0</v>
      </c>
      <c r="U79" s="18">
        <v>4756.0</v>
      </c>
      <c r="V79" s="18"/>
      <c r="W79" s="18">
        <v>3022.0</v>
      </c>
      <c r="X79" s="18">
        <v>7778.0</v>
      </c>
      <c r="Y79" s="18"/>
      <c r="Z79" s="18">
        <v>127.0</v>
      </c>
      <c r="AA79" s="18">
        <v>7905.0</v>
      </c>
      <c r="AB79" s="18"/>
      <c r="AC79" s="18">
        <v>245.0</v>
      </c>
      <c r="AD79" s="18">
        <v>8150.0</v>
      </c>
      <c r="AE79" s="18"/>
      <c r="AF79" s="18">
        <v>270.0</v>
      </c>
      <c r="AG79" s="39">
        <v>2093.0</v>
      </c>
      <c r="AH79" s="18"/>
      <c r="AI79" s="18">
        <v>697.0</v>
      </c>
      <c r="AJ79" s="18">
        <f t="shared" si="29"/>
        <v>2790</v>
      </c>
      <c r="AK79" s="19"/>
      <c r="AL79" s="19"/>
      <c r="AM79" s="19">
        <v>9117.0</v>
      </c>
      <c r="AN79" s="19"/>
      <c r="AO79" s="18">
        <f>AR79+AJ79</f>
        <v>4182</v>
      </c>
      <c r="AP79" s="19"/>
      <c r="AQ79" s="18"/>
      <c r="AR79" s="18">
        <v>1392.0</v>
      </c>
      <c r="AS79" s="20">
        <f t="shared" si="1"/>
        <v>4182</v>
      </c>
      <c r="AT79" s="14"/>
      <c r="AU79" s="14"/>
      <c r="AV79" s="14"/>
    </row>
    <row r="80" ht="13.5" customHeight="1">
      <c r="A80" s="17"/>
      <c r="B80" s="19" t="s">
        <v>40</v>
      </c>
      <c r="C80" s="19"/>
      <c r="D80" s="19"/>
      <c r="E80" s="18"/>
      <c r="F80" s="8"/>
      <c r="G80" s="8"/>
      <c r="H80" s="8"/>
      <c r="I80" s="17"/>
      <c r="J80" s="19"/>
      <c r="K80" s="19"/>
      <c r="L80" s="19"/>
      <c r="M80" s="19"/>
      <c r="N80" s="19"/>
      <c r="O80" s="19"/>
      <c r="P80" s="19"/>
      <c r="Q80" s="19"/>
      <c r="R80" s="19"/>
      <c r="S80" s="18"/>
      <c r="T80" s="18"/>
      <c r="U80" s="18"/>
      <c r="V80" s="18"/>
      <c r="W80" s="18"/>
      <c r="X80" s="18"/>
      <c r="Y80" s="18"/>
      <c r="Z80" s="18">
        <v>0.0</v>
      </c>
      <c r="AA80" s="18">
        <v>0.0</v>
      </c>
      <c r="AB80" s="18"/>
      <c r="AC80" s="18">
        <v>0.0</v>
      </c>
      <c r="AD80" s="18">
        <v>0.0</v>
      </c>
      <c r="AE80" s="18"/>
      <c r="AF80" s="18">
        <v>0.0</v>
      </c>
      <c r="AG80" s="18">
        <v>0.0</v>
      </c>
      <c r="AH80" s="18"/>
      <c r="AI80" s="18">
        <v>0.0</v>
      </c>
      <c r="AJ80" s="18">
        <f t="shared" si="29"/>
        <v>0</v>
      </c>
      <c r="AK80" s="19"/>
      <c r="AL80" s="19"/>
      <c r="AM80" s="19">
        <v>0.0</v>
      </c>
      <c r="AN80" s="19"/>
      <c r="AO80" s="18"/>
      <c r="AP80" s="19"/>
      <c r="AQ80" s="18"/>
      <c r="AR80" s="18"/>
      <c r="AS80" s="20">
        <f t="shared" si="1"/>
        <v>0</v>
      </c>
      <c r="AT80" s="14"/>
      <c r="AU80" s="14"/>
      <c r="AV80" s="14"/>
    </row>
    <row r="81" ht="13.5" customHeight="1">
      <c r="A81" s="17"/>
      <c r="B81" s="12" t="s">
        <v>125</v>
      </c>
      <c r="C81" s="5"/>
      <c r="D81" s="5"/>
      <c r="E81" s="6"/>
      <c r="F81" s="11" t="s">
        <v>29</v>
      </c>
      <c r="G81" s="11" t="s">
        <v>30</v>
      </c>
      <c r="H81" s="11" t="s">
        <v>111</v>
      </c>
      <c r="I81" s="17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4">
        <f t="shared" si="1"/>
        <v>0</v>
      </c>
      <c r="AT81" s="15"/>
      <c r="AU81" s="15"/>
      <c r="AV81" s="15"/>
      <c r="AW81" s="16"/>
    </row>
    <row r="82" ht="13.5" customHeight="1">
      <c r="A82" s="17"/>
      <c r="B82" s="19" t="s">
        <v>126</v>
      </c>
      <c r="C82" s="19"/>
      <c r="D82" s="19"/>
      <c r="E82" s="19">
        <v>111.0</v>
      </c>
      <c r="F82" s="17"/>
      <c r="G82" s="17"/>
      <c r="H82" s="17"/>
      <c r="I82" s="17"/>
      <c r="J82" s="19"/>
      <c r="K82" s="19"/>
      <c r="L82" s="19"/>
      <c r="M82" s="19">
        <v>10.0</v>
      </c>
      <c r="N82" s="19">
        <v>11.0</v>
      </c>
      <c r="O82" s="19">
        <v>11.0</v>
      </c>
      <c r="P82" s="19">
        <v>18.0</v>
      </c>
      <c r="Q82" s="19">
        <v>15.0</v>
      </c>
      <c r="R82" s="19">
        <v>26.0</v>
      </c>
      <c r="S82" s="19">
        <v>30.0</v>
      </c>
      <c r="T82" s="19">
        <v>21.0</v>
      </c>
      <c r="U82" s="19">
        <v>47.0</v>
      </c>
      <c r="V82" s="19"/>
      <c r="W82" s="19">
        <v>21.0</v>
      </c>
      <c r="X82" s="19">
        <v>68.0</v>
      </c>
      <c r="Y82" s="19"/>
      <c r="Z82" s="19">
        <v>10.0</v>
      </c>
      <c r="AA82" s="19">
        <v>78.0</v>
      </c>
      <c r="AB82" s="19">
        <v>4.0</v>
      </c>
      <c r="AC82" s="19">
        <v>6.0</v>
      </c>
      <c r="AD82" s="19">
        <v>84.0</v>
      </c>
      <c r="AE82" s="19">
        <v>2.0</v>
      </c>
      <c r="AF82" s="19">
        <v>2.0</v>
      </c>
      <c r="AG82" s="19">
        <v>86.0</v>
      </c>
      <c r="AH82" s="19">
        <v>5.0</v>
      </c>
      <c r="AI82" s="19">
        <f>AI83+AI84</f>
        <v>13</v>
      </c>
      <c r="AJ82" s="19">
        <f t="shared" ref="AJ82:AJ85" si="31">AG82+AI82</f>
        <v>99</v>
      </c>
      <c r="AK82" s="19"/>
      <c r="AL82" s="19"/>
      <c r="AM82" s="19">
        <v>88.0</v>
      </c>
      <c r="AN82" s="19"/>
      <c r="AO82" s="19">
        <f>AO83+AO84+AO85</f>
        <v>115</v>
      </c>
      <c r="AP82" s="19"/>
      <c r="AQ82" s="19"/>
      <c r="AR82" s="33">
        <v>16.0</v>
      </c>
      <c r="AS82" s="14">
        <f t="shared" si="1"/>
        <v>115</v>
      </c>
      <c r="AT82" s="14"/>
      <c r="AU82" s="14"/>
      <c r="AV82" s="14"/>
    </row>
    <row r="83" ht="13.5" customHeight="1">
      <c r="A83" s="17"/>
      <c r="B83" s="19" t="s">
        <v>127</v>
      </c>
      <c r="C83" s="19"/>
      <c r="D83" s="19"/>
      <c r="E83" s="19">
        <v>93.0</v>
      </c>
      <c r="F83" s="17"/>
      <c r="G83" s="17"/>
      <c r="H83" s="17"/>
      <c r="I83" s="17"/>
      <c r="J83" s="19"/>
      <c r="K83" s="19"/>
      <c r="L83" s="19"/>
      <c r="M83" s="19">
        <v>10.0</v>
      </c>
      <c r="N83" s="19">
        <v>11.0</v>
      </c>
      <c r="O83" s="19">
        <v>11.0</v>
      </c>
      <c r="P83" s="19">
        <v>18.0</v>
      </c>
      <c r="Q83" s="19">
        <v>15.0</v>
      </c>
      <c r="R83" s="19">
        <v>26.0</v>
      </c>
      <c r="S83" s="19">
        <v>30.0</v>
      </c>
      <c r="T83" s="19">
        <v>21.0</v>
      </c>
      <c r="U83" s="19">
        <v>47.0</v>
      </c>
      <c r="V83" s="19"/>
      <c r="W83" s="19">
        <v>20.0</v>
      </c>
      <c r="X83" s="19">
        <v>67.0</v>
      </c>
      <c r="Y83" s="19"/>
      <c r="Z83" s="19">
        <v>4.0</v>
      </c>
      <c r="AA83" s="19">
        <v>71.0</v>
      </c>
      <c r="AB83" s="19">
        <v>2.0</v>
      </c>
      <c r="AC83" s="19">
        <v>2.0</v>
      </c>
      <c r="AD83" s="19">
        <v>73.0</v>
      </c>
      <c r="AE83" s="19"/>
      <c r="AF83" s="19">
        <v>0.0</v>
      </c>
      <c r="AG83" s="19">
        <v>73.0</v>
      </c>
      <c r="AH83" s="19">
        <v>4.0</v>
      </c>
      <c r="AI83" s="33">
        <v>12.0</v>
      </c>
      <c r="AJ83" s="19">
        <f t="shared" si="31"/>
        <v>85</v>
      </c>
      <c r="AK83" s="19"/>
      <c r="AL83" s="19"/>
      <c r="AM83" s="19">
        <v>74.0</v>
      </c>
      <c r="AN83" s="19"/>
      <c r="AO83" s="19">
        <f t="shared" ref="AO83:AO85" si="32">AR83+AJ83</f>
        <v>88</v>
      </c>
      <c r="AP83" s="19"/>
      <c r="AQ83" s="19"/>
      <c r="AR83" s="33">
        <v>3.0</v>
      </c>
      <c r="AS83" s="14">
        <f t="shared" si="1"/>
        <v>88</v>
      </c>
      <c r="AT83" s="14"/>
      <c r="AU83" s="14"/>
      <c r="AV83" s="14"/>
    </row>
    <row r="84" ht="13.5" customHeight="1">
      <c r="A84" s="17"/>
      <c r="B84" s="19" t="s">
        <v>128</v>
      </c>
      <c r="C84" s="19"/>
      <c r="D84" s="19"/>
      <c r="E84" s="19">
        <v>6.0</v>
      </c>
      <c r="F84" s="17"/>
      <c r="G84" s="17"/>
      <c r="H84" s="17"/>
      <c r="I84" s="17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>
        <v>1.0</v>
      </c>
      <c r="X84" s="19">
        <v>1.0</v>
      </c>
      <c r="Y84" s="19"/>
      <c r="Z84" s="19">
        <v>6.0</v>
      </c>
      <c r="AA84" s="19">
        <v>7.0</v>
      </c>
      <c r="AB84" s="19">
        <v>2.0</v>
      </c>
      <c r="AC84" s="19">
        <v>3.0</v>
      </c>
      <c r="AD84" s="19">
        <v>10.0</v>
      </c>
      <c r="AE84" s="19">
        <v>1.0</v>
      </c>
      <c r="AF84" s="19">
        <v>1.0</v>
      </c>
      <c r="AG84" s="19">
        <v>11.0</v>
      </c>
      <c r="AH84" s="19">
        <v>1.0</v>
      </c>
      <c r="AI84" s="19">
        <v>1.0</v>
      </c>
      <c r="AJ84" s="19">
        <f t="shared" si="31"/>
        <v>12</v>
      </c>
      <c r="AK84" s="19"/>
      <c r="AL84" s="19"/>
      <c r="AM84" s="19">
        <v>12.0</v>
      </c>
      <c r="AN84" s="19"/>
      <c r="AO84" s="19">
        <f t="shared" si="32"/>
        <v>13</v>
      </c>
      <c r="AP84" s="19"/>
      <c r="AQ84" s="19"/>
      <c r="AR84" s="33">
        <v>1.0</v>
      </c>
      <c r="AS84" s="14">
        <f t="shared" si="1"/>
        <v>13</v>
      </c>
      <c r="AT84" s="14"/>
      <c r="AU84" s="14"/>
      <c r="AV84" s="14"/>
    </row>
    <row r="85" ht="13.5" customHeight="1">
      <c r="A85" s="17"/>
      <c r="B85" s="19" t="s">
        <v>129</v>
      </c>
      <c r="C85" s="19"/>
      <c r="D85" s="19"/>
      <c r="E85" s="19">
        <v>12.0</v>
      </c>
      <c r="F85" s="8"/>
      <c r="G85" s="8"/>
      <c r="H85" s="8"/>
      <c r="I85" s="17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>
        <v>0.0</v>
      </c>
      <c r="AA85" s="19">
        <v>0.0</v>
      </c>
      <c r="AB85" s="19"/>
      <c r="AC85" s="19">
        <v>1.0</v>
      </c>
      <c r="AD85" s="19">
        <v>1.0</v>
      </c>
      <c r="AE85" s="19">
        <v>1.0</v>
      </c>
      <c r="AF85" s="19">
        <v>1.0</v>
      </c>
      <c r="AG85" s="19">
        <v>2.0</v>
      </c>
      <c r="AH85" s="19"/>
      <c r="AI85" s="19">
        <v>0.0</v>
      </c>
      <c r="AJ85" s="19">
        <f t="shared" si="31"/>
        <v>2</v>
      </c>
      <c r="AK85" s="19"/>
      <c r="AL85" s="19"/>
      <c r="AM85" s="19">
        <v>2.0</v>
      </c>
      <c r="AN85" s="19"/>
      <c r="AO85" s="19">
        <f t="shared" si="32"/>
        <v>14</v>
      </c>
      <c r="AP85" s="19"/>
      <c r="AQ85" s="19"/>
      <c r="AR85" s="33">
        <v>12.0</v>
      </c>
      <c r="AS85" s="14">
        <f t="shared" si="1"/>
        <v>14</v>
      </c>
      <c r="AT85" s="14"/>
      <c r="AU85" s="14"/>
      <c r="AV85" s="14"/>
    </row>
    <row r="86" ht="13.5" customHeight="1">
      <c r="A86" s="17"/>
      <c r="B86" s="12" t="s">
        <v>130</v>
      </c>
      <c r="C86" s="5"/>
      <c r="D86" s="5"/>
      <c r="E86" s="6"/>
      <c r="F86" s="11" t="s">
        <v>29</v>
      </c>
      <c r="G86" s="11" t="s">
        <v>30</v>
      </c>
      <c r="H86" s="11" t="s">
        <v>111</v>
      </c>
      <c r="I86" s="17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4">
        <f t="shared" si="1"/>
        <v>0</v>
      </c>
      <c r="AT86" s="15"/>
      <c r="AU86" s="15"/>
      <c r="AV86" s="15"/>
      <c r="AW86" s="16"/>
    </row>
    <row r="87" ht="13.5" customHeight="1">
      <c r="A87" s="17"/>
      <c r="B87" s="19" t="s">
        <v>131</v>
      </c>
      <c r="C87" s="19"/>
      <c r="D87" s="19"/>
      <c r="E87" s="18">
        <v>1922.0</v>
      </c>
      <c r="F87" s="8"/>
      <c r="G87" s="8"/>
      <c r="H87" s="8"/>
      <c r="I87" s="17"/>
      <c r="J87" s="18"/>
      <c r="K87" s="18"/>
      <c r="L87" s="18"/>
      <c r="M87" s="18">
        <v>104.0</v>
      </c>
      <c r="N87" s="18">
        <v>22.0</v>
      </c>
      <c r="O87" s="18">
        <v>22.0</v>
      </c>
      <c r="P87" s="18">
        <v>171.0</v>
      </c>
      <c r="Q87" s="18">
        <v>350.0</v>
      </c>
      <c r="R87" s="18">
        <f>O87+Q87</f>
        <v>372</v>
      </c>
      <c r="S87" s="18">
        <v>171.0</v>
      </c>
      <c r="T87" s="18">
        <v>199.0</v>
      </c>
      <c r="U87" s="18">
        <f>R87+T87</f>
        <v>571</v>
      </c>
      <c r="V87" s="18"/>
      <c r="W87" s="18">
        <v>451.3</v>
      </c>
      <c r="X87" s="18">
        <f>U87+W87</f>
        <v>1022.3</v>
      </c>
      <c r="Y87" s="18"/>
      <c r="Z87" s="18">
        <v>200.0</v>
      </c>
      <c r="AA87" s="18">
        <v>1222.3</v>
      </c>
      <c r="AB87" s="18"/>
      <c r="AC87" s="18">
        <v>76.25</v>
      </c>
      <c r="AD87" s="18">
        <f>AA87+AC87</f>
        <v>1298.55</v>
      </c>
      <c r="AE87" s="18">
        <v>100.0</v>
      </c>
      <c r="AF87" s="18">
        <v>95.1</v>
      </c>
      <c r="AG87" s="18">
        <f>AD87+AF87</f>
        <v>1393.65</v>
      </c>
      <c r="AH87" s="18">
        <v>899.96</v>
      </c>
      <c r="AI87" s="18">
        <v>447.0</v>
      </c>
      <c r="AJ87" s="18">
        <f>AG87+AI87</f>
        <v>1840.65</v>
      </c>
      <c r="AK87" s="19"/>
      <c r="AL87" s="19"/>
      <c r="AM87" s="19">
        <v>1840.65</v>
      </c>
      <c r="AN87" s="19"/>
      <c r="AO87" s="18">
        <f>AR87+AJ87</f>
        <v>1898.25</v>
      </c>
      <c r="AP87" s="19"/>
      <c r="AQ87" s="18"/>
      <c r="AR87" s="18">
        <v>57.6</v>
      </c>
      <c r="AS87" s="20">
        <f t="shared" si="1"/>
        <v>1898.25</v>
      </c>
      <c r="AT87" s="14"/>
      <c r="AU87" s="14"/>
      <c r="AV87" s="14"/>
    </row>
    <row r="88" ht="13.5" customHeight="1">
      <c r="A88" s="17"/>
      <c r="B88" s="12" t="s">
        <v>132</v>
      </c>
      <c r="C88" s="5"/>
      <c r="D88" s="5"/>
      <c r="E88" s="6"/>
      <c r="F88" s="11" t="s">
        <v>29</v>
      </c>
      <c r="G88" s="11" t="s">
        <v>61</v>
      </c>
      <c r="H88" s="11" t="s">
        <v>111</v>
      </c>
      <c r="I88" s="17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4">
        <f t="shared" si="1"/>
        <v>0</v>
      </c>
      <c r="AT88" s="15"/>
      <c r="AU88" s="15"/>
      <c r="AV88" s="15"/>
      <c r="AW88" s="16"/>
    </row>
    <row r="89" ht="13.5" customHeight="1">
      <c r="A89" s="8"/>
      <c r="B89" s="19" t="s">
        <v>131</v>
      </c>
      <c r="C89" s="19"/>
      <c r="D89" s="19"/>
      <c r="E89" s="40">
        <v>3000.0</v>
      </c>
      <c r="F89" s="8"/>
      <c r="G89" s="8"/>
      <c r="H89" s="8"/>
      <c r="I89" s="8"/>
      <c r="J89" s="19"/>
      <c r="K89" s="19"/>
      <c r="L89" s="19"/>
      <c r="M89" s="19">
        <v>25.0</v>
      </c>
      <c r="N89" s="19">
        <v>52.0</v>
      </c>
      <c r="O89" s="19">
        <v>52.0</v>
      </c>
      <c r="P89" s="19"/>
      <c r="Q89" s="19">
        <v>0.0</v>
      </c>
      <c r="R89" s="19">
        <v>52.0</v>
      </c>
      <c r="S89" s="19"/>
      <c r="T89" s="19">
        <v>0.0</v>
      </c>
      <c r="U89" s="19">
        <v>52.0</v>
      </c>
      <c r="V89" s="19"/>
      <c r="W89" s="19">
        <v>128.1</v>
      </c>
      <c r="X89" s="19">
        <v>180.1</v>
      </c>
      <c r="Y89" s="19"/>
      <c r="Z89" s="19">
        <v>247.2</v>
      </c>
      <c r="AA89" s="19">
        <v>427.3</v>
      </c>
      <c r="AB89" s="19"/>
      <c r="AC89" s="19">
        <v>152.35</v>
      </c>
      <c r="AD89" s="19">
        <v>579.65</v>
      </c>
      <c r="AE89" s="19">
        <v>150.0</v>
      </c>
      <c r="AF89" s="19">
        <v>169.38</v>
      </c>
      <c r="AG89" s="40">
        <v>1316.91</v>
      </c>
      <c r="AH89" s="19">
        <v>47.67</v>
      </c>
      <c r="AI89" s="40">
        <v>1627.0</v>
      </c>
      <c r="AJ89" s="19">
        <f>AG89+AI89</f>
        <v>2943.91</v>
      </c>
      <c r="AK89" s="19"/>
      <c r="AL89" s="19"/>
      <c r="AM89" s="19">
        <v>776.59</v>
      </c>
      <c r="AN89" s="19"/>
      <c r="AO89" s="19">
        <f>AR89+AJ89</f>
        <v>3242.71</v>
      </c>
      <c r="AP89" s="19"/>
      <c r="AQ89" s="19"/>
      <c r="AR89" s="19">
        <v>298.8</v>
      </c>
      <c r="AS89" s="14">
        <f t="shared" si="1"/>
        <v>3242.71</v>
      </c>
      <c r="AT89" s="14"/>
      <c r="AU89" s="14"/>
      <c r="AV89" s="14"/>
    </row>
    <row r="90" ht="13.5" customHeight="1">
      <c r="A90" s="11" t="s">
        <v>133</v>
      </c>
      <c r="B90" s="31" t="s">
        <v>134</v>
      </c>
      <c r="C90" s="5"/>
      <c r="D90" s="5"/>
      <c r="E90" s="6"/>
      <c r="F90" s="11" t="s">
        <v>135</v>
      </c>
      <c r="G90" s="11" t="s">
        <v>31</v>
      </c>
      <c r="H90" s="11" t="s">
        <v>31</v>
      </c>
      <c r="I90" s="11" t="s">
        <v>136</v>
      </c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4">
        <f t="shared" si="1"/>
        <v>0</v>
      </c>
      <c r="AT90" s="14"/>
      <c r="AU90" s="14"/>
      <c r="AV90" s="14"/>
    </row>
    <row r="91" ht="13.5" customHeight="1">
      <c r="A91" s="8"/>
      <c r="B91" s="19" t="s">
        <v>137</v>
      </c>
      <c r="C91" s="19"/>
      <c r="D91" s="19">
        <v>53.0</v>
      </c>
      <c r="E91" s="19"/>
      <c r="F91" s="8"/>
      <c r="G91" s="8"/>
      <c r="H91" s="8"/>
      <c r="I91" s="8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>
        <v>20.0</v>
      </c>
      <c r="X91" s="19">
        <v>20.0</v>
      </c>
      <c r="Y91" s="19"/>
      <c r="Z91" s="19">
        <v>0.0</v>
      </c>
      <c r="AA91" s="19">
        <v>20.0</v>
      </c>
      <c r="AB91" s="19"/>
      <c r="AC91" s="19"/>
      <c r="AD91" s="19">
        <v>21.0</v>
      </c>
      <c r="AE91" s="19"/>
      <c r="AF91" s="19">
        <v>0.0</v>
      </c>
      <c r="AG91" s="19">
        <v>21.0</v>
      </c>
      <c r="AH91" s="19"/>
      <c r="AI91" s="19">
        <v>0.0</v>
      </c>
      <c r="AJ91" s="19">
        <v>21.0</v>
      </c>
      <c r="AK91" s="19"/>
      <c r="AL91" s="19"/>
      <c r="AM91" s="19"/>
      <c r="AN91" s="19"/>
      <c r="AO91" s="19">
        <f>AR91+AJ91</f>
        <v>115</v>
      </c>
      <c r="AP91" s="19"/>
      <c r="AQ91" s="19"/>
      <c r="AR91" s="40">
        <v>94.0</v>
      </c>
      <c r="AS91" s="14">
        <f t="shared" si="1"/>
        <v>115</v>
      </c>
      <c r="AT91" s="14"/>
      <c r="AU91" s="14"/>
      <c r="AV91" s="14"/>
    </row>
    <row r="92" ht="13.5" customHeight="1">
      <c r="A92" s="11" t="s">
        <v>138</v>
      </c>
      <c r="B92" s="31" t="s">
        <v>139</v>
      </c>
      <c r="C92" s="5"/>
      <c r="D92" s="5"/>
      <c r="E92" s="6"/>
      <c r="F92" s="11" t="s">
        <v>140</v>
      </c>
      <c r="G92" s="11" t="s">
        <v>31</v>
      </c>
      <c r="H92" s="11" t="s">
        <v>31</v>
      </c>
      <c r="I92" s="11" t="s">
        <v>141</v>
      </c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4">
        <f t="shared" si="1"/>
        <v>0</v>
      </c>
      <c r="AT92" s="14"/>
      <c r="AU92" s="14"/>
      <c r="AV92" s="14"/>
    </row>
    <row r="93" ht="13.5" customHeight="1">
      <c r="A93" s="17"/>
      <c r="B93" s="19" t="s">
        <v>142</v>
      </c>
      <c r="C93" s="19">
        <v>15.0</v>
      </c>
      <c r="D93" s="19">
        <v>30.0</v>
      </c>
      <c r="E93" s="19">
        <v>70.0</v>
      </c>
      <c r="F93" s="8"/>
      <c r="G93" s="8"/>
      <c r="H93" s="8"/>
      <c r="I93" s="17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>
        <v>0.0</v>
      </c>
      <c r="AA93" s="19">
        <v>0.0</v>
      </c>
      <c r="AB93" s="19"/>
      <c r="AC93" s="19">
        <v>0.0</v>
      </c>
      <c r="AD93" s="19">
        <v>0.0</v>
      </c>
      <c r="AE93" s="19"/>
      <c r="AF93" s="19">
        <v>0.0</v>
      </c>
      <c r="AG93" s="19">
        <v>0.0</v>
      </c>
      <c r="AH93" s="19"/>
      <c r="AI93" s="19">
        <v>0.0</v>
      </c>
      <c r="AJ93" s="19">
        <v>0.0</v>
      </c>
      <c r="AK93" s="19"/>
      <c r="AL93" s="19"/>
      <c r="AM93" s="19"/>
      <c r="AN93" s="19"/>
      <c r="AO93" s="19">
        <f>AR93+AJ93</f>
        <v>0</v>
      </c>
      <c r="AP93" s="19"/>
      <c r="AQ93" s="19"/>
      <c r="AR93" s="19"/>
      <c r="AS93" s="14">
        <f t="shared" si="1"/>
        <v>0</v>
      </c>
      <c r="AT93" s="14"/>
      <c r="AU93" s="14"/>
      <c r="AV93" s="14"/>
    </row>
    <row r="94" ht="13.5" customHeight="1">
      <c r="A94" s="17"/>
      <c r="B94" s="12" t="s">
        <v>143</v>
      </c>
      <c r="C94" s="5"/>
      <c r="D94" s="5"/>
      <c r="E94" s="6"/>
      <c r="F94" s="11" t="s">
        <v>29</v>
      </c>
      <c r="G94" s="11" t="s">
        <v>30</v>
      </c>
      <c r="H94" s="11" t="s">
        <v>31</v>
      </c>
      <c r="I94" s="17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4">
        <f t="shared" si="1"/>
        <v>0</v>
      </c>
      <c r="AT94" s="15"/>
      <c r="AU94" s="15"/>
      <c r="AV94" s="15"/>
      <c r="AW94" s="16"/>
    </row>
    <row r="95" ht="13.5" customHeight="1">
      <c r="A95" s="17"/>
      <c r="B95" s="19" t="s">
        <v>144</v>
      </c>
      <c r="C95" s="19"/>
      <c r="D95" s="19">
        <v>58.0</v>
      </c>
      <c r="E95" s="19"/>
      <c r="F95" s="17"/>
      <c r="G95" s="17"/>
      <c r="H95" s="17"/>
      <c r="I95" s="17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>
        <v>0.0</v>
      </c>
      <c r="AA95" s="19">
        <v>0.0</v>
      </c>
      <c r="AB95" s="19"/>
      <c r="AC95" s="19">
        <v>39.44</v>
      </c>
      <c r="AD95" s="19">
        <v>39.44</v>
      </c>
      <c r="AE95" s="19"/>
      <c r="AF95" s="19">
        <v>0.0</v>
      </c>
      <c r="AG95" s="19">
        <v>39.44</v>
      </c>
      <c r="AH95" s="19"/>
      <c r="AI95" s="19"/>
      <c r="AJ95" s="19">
        <v>39.44</v>
      </c>
      <c r="AK95" s="19"/>
      <c r="AL95" s="19"/>
      <c r="AM95" s="19"/>
      <c r="AN95" s="19"/>
      <c r="AO95" s="19">
        <f t="shared" ref="AO95:AO96" si="33">AR95+AJ95</f>
        <v>39.44</v>
      </c>
      <c r="AP95" s="19"/>
      <c r="AQ95" s="19"/>
      <c r="AR95" s="19"/>
      <c r="AS95" s="14">
        <f t="shared" si="1"/>
        <v>39.44</v>
      </c>
      <c r="AT95" s="14"/>
      <c r="AU95" s="14"/>
      <c r="AV95" s="14"/>
    </row>
    <row r="96" ht="13.5" customHeight="1">
      <c r="A96" s="17"/>
      <c r="B96" s="19" t="s">
        <v>145</v>
      </c>
      <c r="C96" s="19"/>
      <c r="D96" s="18">
        <v>1260.0</v>
      </c>
      <c r="E96" s="19"/>
      <c r="F96" s="17"/>
      <c r="G96" s="17"/>
      <c r="H96" s="17"/>
      <c r="I96" s="17"/>
      <c r="J96" s="19"/>
      <c r="K96" s="19"/>
      <c r="L96" s="19"/>
      <c r="M96" s="19"/>
      <c r="N96" s="18">
        <v>236.16</v>
      </c>
      <c r="O96" s="19"/>
      <c r="P96" s="19"/>
      <c r="Q96" s="45">
        <v>2469.0</v>
      </c>
      <c r="R96" s="19"/>
      <c r="S96" s="19"/>
      <c r="T96" s="45">
        <v>1620.0</v>
      </c>
      <c r="U96" s="19">
        <v>0.0</v>
      </c>
      <c r="V96" s="19"/>
      <c r="W96" s="19">
        <v>177.0</v>
      </c>
      <c r="X96" s="19">
        <v>0.0</v>
      </c>
      <c r="Y96" s="19"/>
      <c r="Z96" s="19">
        <v>432.0</v>
      </c>
      <c r="AA96" s="19">
        <v>0.0</v>
      </c>
      <c r="AB96" s="19"/>
      <c r="AC96" s="45">
        <v>428.0</v>
      </c>
      <c r="AD96" s="19">
        <v>0.0</v>
      </c>
      <c r="AE96" s="19"/>
      <c r="AF96" s="45">
        <v>2680.0</v>
      </c>
      <c r="AG96" s="19">
        <v>0.0</v>
      </c>
      <c r="AH96" s="19"/>
      <c r="AI96" s="45">
        <v>841.0</v>
      </c>
      <c r="AJ96" s="19">
        <v>0.0</v>
      </c>
      <c r="AK96" s="19"/>
      <c r="AL96" s="19"/>
      <c r="AM96" s="19"/>
      <c r="AN96" s="19"/>
      <c r="AO96" s="19">
        <f t="shared" si="33"/>
        <v>572</v>
      </c>
      <c r="AP96" s="19"/>
      <c r="AQ96" s="19"/>
      <c r="AR96" s="19">
        <v>572.0</v>
      </c>
      <c r="AS96" s="14">
        <f t="shared" si="1"/>
        <v>572</v>
      </c>
      <c r="AT96" s="14"/>
      <c r="AU96" s="14"/>
      <c r="AV96" s="14"/>
    </row>
    <row r="97" ht="13.5" customHeight="1">
      <c r="A97" s="17"/>
      <c r="B97" s="19" t="s">
        <v>36</v>
      </c>
      <c r="C97" s="19"/>
      <c r="D97" s="18">
        <v>3107.0</v>
      </c>
      <c r="E97" s="18">
        <v>20283.0</v>
      </c>
      <c r="F97" s="8"/>
      <c r="G97" s="8"/>
      <c r="H97" s="8"/>
      <c r="I97" s="17"/>
      <c r="J97" s="19"/>
      <c r="K97" s="19"/>
      <c r="L97" s="19"/>
      <c r="M97" s="19"/>
      <c r="N97" s="18">
        <v>492.0</v>
      </c>
      <c r="O97" s="18">
        <v>492.0</v>
      </c>
      <c r="P97" s="18">
        <v>10000.0</v>
      </c>
      <c r="Q97" s="18">
        <v>5144.0</v>
      </c>
      <c r="R97" s="18">
        <f>O97+Q97</f>
        <v>5636</v>
      </c>
      <c r="S97" s="18">
        <v>10000.0</v>
      </c>
      <c r="T97" s="18">
        <v>3375.0</v>
      </c>
      <c r="U97" s="18">
        <f>R97+T97</f>
        <v>9011</v>
      </c>
      <c r="V97" s="19"/>
      <c r="W97" s="19">
        <v>370.0</v>
      </c>
      <c r="X97" s="18">
        <f>U97+W97</f>
        <v>9381</v>
      </c>
      <c r="Y97" s="19"/>
      <c r="Z97" s="19">
        <v>900.0</v>
      </c>
      <c r="AA97" s="18">
        <f>X97+Z97</f>
        <v>10281</v>
      </c>
      <c r="AB97" s="18"/>
      <c r="AC97" s="18">
        <v>892.0</v>
      </c>
      <c r="AD97" s="18">
        <f>AA97+AC97</f>
        <v>11173</v>
      </c>
      <c r="AE97" s="18"/>
      <c r="AF97" s="18">
        <v>5584.0</v>
      </c>
      <c r="AG97" s="18">
        <f>AD97+AF97</f>
        <v>16757</v>
      </c>
      <c r="AH97" s="18">
        <v>2601.0</v>
      </c>
      <c r="AI97" s="18">
        <v>1753.0</v>
      </c>
      <c r="AJ97" s="18">
        <f>AG97+AI97</f>
        <v>18510</v>
      </c>
      <c r="AK97" s="18"/>
      <c r="AL97" s="19"/>
      <c r="AM97" s="19"/>
      <c r="AN97" s="19"/>
      <c r="AO97" s="18">
        <f>AJ97+AR97</f>
        <v>19707</v>
      </c>
      <c r="AP97" s="19"/>
      <c r="AQ97" s="18"/>
      <c r="AR97" s="18">
        <v>1197.0</v>
      </c>
      <c r="AS97" s="20">
        <f t="shared" si="1"/>
        <v>19707</v>
      </c>
      <c r="AT97" s="14"/>
      <c r="AU97" s="14"/>
      <c r="AV97" s="14"/>
    </row>
    <row r="98" ht="13.5" customHeight="1">
      <c r="A98" s="17"/>
      <c r="B98" s="12" t="s">
        <v>146</v>
      </c>
      <c r="C98" s="5"/>
      <c r="D98" s="5"/>
      <c r="E98" s="6"/>
      <c r="F98" s="11" t="s">
        <v>29</v>
      </c>
      <c r="G98" s="11" t="s">
        <v>30</v>
      </c>
      <c r="H98" s="11" t="s">
        <v>31</v>
      </c>
      <c r="I98" s="17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4">
        <f t="shared" si="1"/>
        <v>0</v>
      </c>
      <c r="AT98" s="15"/>
      <c r="AU98" s="15"/>
      <c r="AV98" s="15"/>
      <c r="AW98" s="16"/>
    </row>
    <row r="99" ht="13.5" customHeight="1">
      <c r="A99" s="17"/>
      <c r="B99" s="19" t="s">
        <v>36</v>
      </c>
      <c r="C99" s="19"/>
      <c r="D99" s="18">
        <v>1700.0</v>
      </c>
      <c r="E99" s="18">
        <v>8693.0</v>
      </c>
      <c r="F99" s="17"/>
      <c r="G99" s="17"/>
      <c r="H99" s="17"/>
      <c r="I99" s="17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>
        <v>265.0</v>
      </c>
      <c r="AA99" s="19">
        <v>265.0</v>
      </c>
      <c r="AB99" s="19"/>
      <c r="AC99" s="19">
        <v>338.0</v>
      </c>
      <c r="AD99" s="19">
        <v>603.0</v>
      </c>
      <c r="AE99" s="19"/>
      <c r="AF99" s="19">
        <v>190.0</v>
      </c>
      <c r="AG99" s="19">
        <v>793.0</v>
      </c>
      <c r="AH99" s="18"/>
      <c r="AI99" s="27">
        <v>202.0</v>
      </c>
      <c r="AJ99" s="18">
        <v>2478.0</v>
      </c>
      <c r="AK99" s="19"/>
      <c r="AL99" s="19"/>
      <c r="AM99" s="19"/>
      <c r="AN99" s="19"/>
      <c r="AO99" s="18"/>
      <c r="AP99" s="19"/>
      <c r="AQ99" s="18"/>
      <c r="AR99" s="27"/>
      <c r="AS99" s="20">
        <f t="shared" si="1"/>
        <v>2478</v>
      </c>
      <c r="AT99" s="14"/>
      <c r="AU99" s="14"/>
      <c r="AV99" s="14"/>
    </row>
    <row r="100" ht="15.75" customHeight="1">
      <c r="A100" s="17"/>
      <c r="B100" s="19" t="s">
        <v>144</v>
      </c>
      <c r="C100" s="19"/>
      <c r="D100" s="19">
        <v>20.0</v>
      </c>
      <c r="E100" s="19">
        <v>30.0</v>
      </c>
      <c r="F100" s="17"/>
      <c r="G100" s="17"/>
      <c r="H100" s="17"/>
      <c r="I100" s="17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41"/>
      <c r="AA100" s="41"/>
      <c r="AB100" s="19"/>
      <c r="AC100" s="41"/>
      <c r="AD100" s="41"/>
      <c r="AE100" s="19"/>
      <c r="AF100" s="41"/>
      <c r="AG100" s="41"/>
      <c r="AH100" s="19"/>
      <c r="AI100" s="46"/>
      <c r="AJ100" s="47"/>
      <c r="AK100" s="19"/>
      <c r="AL100" s="19"/>
      <c r="AM100" s="19"/>
      <c r="AN100" s="19"/>
      <c r="AO100" s="47"/>
      <c r="AP100" s="19"/>
      <c r="AQ100" s="19"/>
      <c r="AR100" s="46"/>
      <c r="AS100" s="48">
        <f t="shared" si="1"/>
        <v>0</v>
      </c>
      <c r="AT100" s="14"/>
      <c r="AU100" s="14"/>
      <c r="AV100" s="14"/>
      <c r="AX100" s="34" t="s">
        <v>147</v>
      </c>
    </row>
    <row r="101" ht="13.5" customHeight="1">
      <c r="A101" s="17"/>
      <c r="B101" s="19" t="s">
        <v>145</v>
      </c>
      <c r="C101" s="19"/>
      <c r="D101" s="19"/>
      <c r="E101" s="19"/>
      <c r="F101" s="8"/>
      <c r="G101" s="8"/>
      <c r="H101" s="8"/>
      <c r="I101" s="17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>
        <v>0.0</v>
      </c>
      <c r="AA101" s="19">
        <v>0.0</v>
      </c>
      <c r="AB101" s="19"/>
      <c r="AC101" s="19">
        <v>0.0</v>
      </c>
      <c r="AD101" s="19">
        <v>0.0</v>
      </c>
      <c r="AE101" s="19"/>
      <c r="AF101" s="19">
        <v>0.0</v>
      </c>
      <c r="AG101" s="19">
        <v>0.0</v>
      </c>
      <c r="AH101" s="19">
        <v>2492.0</v>
      </c>
      <c r="AI101" s="19">
        <v>783.0</v>
      </c>
      <c r="AJ101" s="19">
        <v>783.0</v>
      </c>
      <c r="AK101" s="19"/>
      <c r="AL101" s="19"/>
      <c r="AM101" s="19"/>
      <c r="AN101" s="19"/>
      <c r="AO101" s="19"/>
      <c r="AP101" s="14"/>
      <c r="AQ101" s="19"/>
      <c r="AR101" s="19"/>
      <c r="AS101" s="14">
        <f t="shared" si="1"/>
        <v>783</v>
      </c>
      <c r="AT101" s="14"/>
      <c r="AU101" s="14"/>
      <c r="AV101" s="14"/>
    </row>
    <row r="102" ht="13.5" customHeight="1">
      <c r="A102" s="17"/>
      <c r="B102" s="12" t="s">
        <v>148</v>
      </c>
      <c r="C102" s="5"/>
      <c r="D102" s="5"/>
      <c r="E102" s="6"/>
      <c r="F102" s="11" t="s">
        <v>31</v>
      </c>
      <c r="G102" s="11" t="s">
        <v>31</v>
      </c>
      <c r="H102" s="11" t="s">
        <v>31</v>
      </c>
      <c r="I102" s="17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4">
        <f t="shared" si="1"/>
        <v>0</v>
      </c>
      <c r="AT102" s="14"/>
      <c r="AU102" s="14"/>
      <c r="AV102" s="14"/>
      <c r="AX102" s="49"/>
    </row>
    <row r="103" ht="13.5" customHeight="1">
      <c r="A103" s="17"/>
      <c r="B103" s="19" t="s">
        <v>144</v>
      </c>
      <c r="C103" s="19"/>
      <c r="D103" s="19"/>
      <c r="E103" s="19"/>
      <c r="F103" s="17"/>
      <c r="G103" s="17"/>
      <c r="H103" s="17"/>
      <c r="I103" s="17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>
        <v>0.0</v>
      </c>
      <c r="AJ103" s="18">
        <v>0.0</v>
      </c>
      <c r="AK103" s="19"/>
      <c r="AL103" s="19"/>
      <c r="AM103" s="19"/>
      <c r="AN103" s="19"/>
      <c r="AO103" s="18">
        <f t="shared" ref="AO103:AO105" si="34">AR103+AJ103</f>
        <v>0</v>
      </c>
      <c r="AP103" s="19"/>
      <c r="AQ103" s="18"/>
      <c r="AR103" s="18"/>
      <c r="AS103" s="20">
        <f t="shared" si="1"/>
        <v>0</v>
      </c>
      <c r="AT103" s="14"/>
      <c r="AU103" s="14"/>
      <c r="AV103" s="14"/>
      <c r="AX103" s="34" t="s">
        <v>149</v>
      </c>
    </row>
    <row r="104" ht="13.5" customHeight="1">
      <c r="A104" s="17"/>
      <c r="B104" s="19" t="s">
        <v>36</v>
      </c>
      <c r="C104" s="19"/>
      <c r="D104" s="19"/>
      <c r="E104" s="19"/>
      <c r="F104" s="17"/>
      <c r="G104" s="17"/>
      <c r="H104" s="17"/>
      <c r="I104" s="17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>
        <v>1075.0</v>
      </c>
      <c r="AA104" s="18">
        <v>1075.0</v>
      </c>
      <c r="AB104" s="18"/>
      <c r="AC104" s="18">
        <v>363.0</v>
      </c>
      <c r="AD104" s="18">
        <v>1438.0</v>
      </c>
      <c r="AE104" s="18"/>
      <c r="AF104" s="18">
        <v>266.0</v>
      </c>
      <c r="AG104" s="18">
        <v>1704.0</v>
      </c>
      <c r="AH104" s="18">
        <v>1081.0</v>
      </c>
      <c r="AI104" s="18">
        <v>899.0</v>
      </c>
      <c r="AJ104" s="18">
        <v>2603.0</v>
      </c>
      <c r="AK104" s="19"/>
      <c r="AL104" s="19"/>
      <c r="AM104" s="19"/>
      <c r="AN104" s="19"/>
      <c r="AO104" s="18">
        <f t="shared" si="34"/>
        <v>2603</v>
      </c>
      <c r="AP104" s="19"/>
      <c r="AQ104" s="18"/>
      <c r="AR104" s="18"/>
      <c r="AS104" s="20">
        <f t="shared" si="1"/>
        <v>2603</v>
      </c>
      <c r="AT104" s="14"/>
      <c r="AU104" s="14"/>
      <c r="AV104" s="14"/>
    </row>
    <row r="105" ht="13.5" customHeight="1">
      <c r="A105" s="17"/>
      <c r="B105" s="19" t="s">
        <v>64</v>
      </c>
      <c r="C105" s="19"/>
      <c r="D105" s="19"/>
      <c r="E105" s="19"/>
      <c r="F105" s="8"/>
      <c r="G105" s="8"/>
      <c r="H105" s="8"/>
      <c r="I105" s="17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>
        <v>3762.0</v>
      </c>
      <c r="AA105" s="18">
        <v>3762.0</v>
      </c>
      <c r="AB105" s="18"/>
      <c r="AC105" s="18">
        <v>2000.0</v>
      </c>
      <c r="AD105" s="18">
        <v>5762.0</v>
      </c>
      <c r="AE105" s="18"/>
      <c r="AF105" s="18">
        <v>1054.0</v>
      </c>
      <c r="AG105" s="18">
        <v>6816.0</v>
      </c>
      <c r="AH105" s="18"/>
      <c r="AI105" s="18">
        <v>3596.0</v>
      </c>
      <c r="AJ105" s="18">
        <v>10412.0</v>
      </c>
      <c r="AK105" s="19"/>
      <c r="AL105" s="19"/>
      <c r="AM105" s="19"/>
      <c r="AN105" s="19"/>
      <c r="AO105" s="18">
        <f t="shared" si="34"/>
        <v>10412</v>
      </c>
      <c r="AP105" s="19"/>
      <c r="AQ105" s="18"/>
      <c r="AR105" s="18"/>
      <c r="AS105" s="20">
        <f t="shared" si="1"/>
        <v>10412</v>
      </c>
      <c r="AT105" s="14"/>
      <c r="AU105" s="14"/>
      <c r="AV105" s="14"/>
    </row>
    <row r="106" ht="13.5" customHeight="1">
      <c r="A106" s="17"/>
      <c r="B106" s="31" t="s">
        <v>150</v>
      </c>
      <c r="C106" s="5"/>
      <c r="D106" s="5"/>
      <c r="E106" s="6"/>
      <c r="F106" s="11" t="s">
        <v>29</v>
      </c>
      <c r="G106" s="11" t="s">
        <v>30</v>
      </c>
      <c r="H106" s="11" t="s">
        <v>111</v>
      </c>
      <c r="I106" s="17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9"/>
      <c r="AL106" s="19"/>
      <c r="AM106" s="19"/>
      <c r="AN106" s="19"/>
      <c r="AO106" s="18"/>
      <c r="AP106" s="19"/>
      <c r="AQ106" s="18"/>
      <c r="AR106" s="18"/>
      <c r="AS106" s="20">
        <f t="shared" si="1"/>
        <v>0</v>
      </c>
      <c r="AT106" s="14"/>
      <c r="AU106" s="14"/>
      <c r="AV106" s="14"/>
    </row>
    <row r="107" ht="13.5" customHeight="1">
      <c r="A107" s="17"/>
      <c r="B107" s="19" t="s">
        <v>39</v>
      </c>
      <c r="C107" s="19"/>
      <c r="D107" s="19"/>
      <c r="E107" s="18">
        <v>57500.0</v>
      </c>
      <c r="F107" s="17"/>
      <c r="G107" s="17"/>
      <c r="H107" s="17"/>
      <c r="I107" s="17"/>
      <c r="J107" s="18"/>
      <c r="K107" s="18"/>
      <c r="L107" s="18"/>
      <c r="M107" s="18"/>
      <c r="N107" s="18">
        <v>560.0</v>
      </c>
      <c r="O107" s="18">
        <v>560.0</v>
      </c>
      <c r="P107" s="18"/>
      <c r="Q107" s="18"/>
      <c r="R107" s="18">
        <v>560.0</v>
      </c>
      <c r="S107" s="18"/>
      <c r="T107" s="18">
        <v>160.0</v>
      </c>
      <c r="U107" s="18">
        <v>720.0</v>
      </c>
      <c r="V107" s="18"/>
      <c r="W107" s="18">
        <v>3116.0</v>
      </c>
      <c r="X107" s="18">
        <v>3836.0</v>
      </c>
      <c r="Y107" s="18"/>
      <c r="Z107" s="18">
        <v>661.0</v>
      </c>
      <c r="AA107" s="18">
        <v>4497.0</v>
      </c>
      <c r="AB107" s="18"/>
      <c r="AC107" s="18">
        <v>179.0</v>
      </c>
      <c r="AD107" s="18">
        <v>4676.0</v>
      </c>
      <c r="AE107" s="18"/>
      <c r="AF107" s="18">
        <v>198.0</v>
      </c>
      <c r="AG107" s="39">
        <v>66580.0</v>
      </c>
      <c r="AH107" s="18"/>
      <c r="AI107" s="23">
        <v>4000.0</v>
      </c>
      <c r="AJ107" s="18">
        <f t="shared" ref="AJ107:AJ109" si="35">AG107+AI107</f>
        <v>70580</v>
      </c>
      <c r="AK107" s="19"/>
      <c r="AL107" s="19"/>
      <c r="AM107" s="19"/>
      <c r="AN107" s="19"/>
      <c r="AO107" s="18">
        <f t="shared" ref="AO107:AO109" si="36">AR107+AJ107</f>
        <v>72763</v>
      </c>
      <c r="AP107" s="19"/>
      <c r="AQ107" s="23">
        <v>3140.0</v>
      </c>
      <c r="AR107" s="23">
        <v>2183.0</v>
      </c>
      <c r="AS107" s="20">
        <f t="shared" si="1"/>
        <v>72763</v>
      </c>
      <c r="AT107" s="14"/>
      <c r="AU107" s="14"/>
      <c r="AV107" s="14"/>
    </row>
    <row r="108" ht="13.5" customHeight="1">
      <c r="A108" s="17"/>
      <c r="B108" s="19" t="s">
        <v>38</v>
      </c>
      <c r="C108" s="19"/>
      <c r="D108" s="19"/>
      <c r="E108" s="18">
        <v>57500.0</v>
      </c>
      <c r="F108" s="17"/>
      <c r="G108" s="17"/>
      <c r="H108" s="17"/>
      <c r="I108" s="17"/>
      <c r="J108" s="18"/>
      <c r="K108" s="18"/>
      <c r="L108" s="18"/>
      <c r="M108" s="18"/>
      <c r="N108" s="18">
        <v>925.0</v>
      </c>
      <c r="O108" s="18">
        <v>925.0</v>
      </c>
      <c r="P108" s="18"/>
      <c r="Q108" s="18">
        <v>357.0</v>
      </c>
      <c r="R108" s="18">
        <v>1282.0</v>
      </c>
      <c r="S108" s="18"/>
      <c r="T108" s="18">
        <v>160.0</v>
      </c>
      <c r="U108" s="18">
        <v>1442.0</v>
      </c>
      <c r="V108" s="18"/>
      <c r="W108" s="18">
        <v>2407.0</v>
      </c>
      <c r="X108" s="18">
        <v>3849.0</v>
      </c>
      <c r="Y108" s="18"/>
      <c r="Z108" s="18">
        <v>554.0</v>
      </c>
      <c r="AA108" s="18">
        <v>4403.0</v>
      </c>
      <c r="AB108" s="18"/>
      <c r="AC108" s="18">
        <v>201.0</v>
      </c>
      <c r="AD108" s="18">
        <v>4604.0</v>
      </c>
      <c r="AE108" s="18"/>
      <c r="AF108" s="18">
        <v>198.0</v>
      </c>
      <c r="AG108" s="39">
        <v>65385.0</v>
      </c>
      <c r="AH108" s="18"/>
      <c r="AI108" s="23">
        <v>3616.0</v>
      </c>
      <c r="AJ108" s="18">
        <f t="shared" si="35"/>
        <v>69001</v>
      </c>
      <c r="AK108" s="19"/>
      <c r="AL108" s="19"/>
      <c r="AM108" s="19"/>
      <c r="AN108" s="19"/>
      <c r="AO108" s="18">
        <f t="shared" si="36"/>
        <v>71475</v>
      </c>
      <c r="AP108" s="19"/>
      <c r="AQ108" s="23">
        <v>3513.0</v>
      </c>
      <c r="AR108" s="23">
        <v>2474.0</v>
      </c>
      <c r="AS108" s="20">
        <f t="shared" si="1"/>
        <v>71475</v>
      </c>
      <c r="AT108" s="14"/>
      <c r="AU108" s="14"/>
      <c r="AV108" s="14"/>
    </row>
    <row r="109" ht="13.5" customHeight="1">
      <c r="A109" s="17"/>
      <c r="B109" s="30" t="s">
        <v>151</v>
      </c>
      <c r="C109" s="18"/>
      <c r="D109" s="18"/>
      <c r="E109" s="18">
        <v>115000.0</v>
      </c>
      <c r="F109" s="8"/>
      <c r="G109" s="8"/>
      <c r="H109" s="8"/>
      <c r="I109" s="17"/>
      <c r="J109" s="18"/>
      <c r="K109" s="18"/>
      <c r="L109" s="18"/>
      <c r="M109" s="18"/>
      <c r="N109" s="18">
        <v>1485.0</v>
      </c>
      <c r="O109" s="18">
        <v>1485.0</v>
      </c>
      <c r="P109" s="18"/>
      <c r="Q109" s="18">
        <v>357.0</v>
      </c>
      <c r="R109" s="18">
        <v>1842.0</v>
      </c>
      <c r="S109" s="18"/>
      <c r="T109" s="18">
        <v>320.0</v>
      </c>
      <c r="U109" s="18">
        <v>2162.0</v>
      </c>
      <c r="V109" s="18"/>
      <c r="W109" s="18">
        <v>5523.0</v>
      </c>
      <c r="X109" s="18">
        <v>7685.0</v>
      </c>
      <c r="Y109" s="18"/>
      <c r="Z109" s="18">
        <v>1215.0</v>
      </c>
      <c r="AA109" s="18">
        <v>8900.0</v>
      </c>
      <c r="AB109" s="18"/>
      <c r="AC109" s="18">
        <v>380.0</v>
      </c>
      <c r="AD109" s="18">
        <v>9280.0</v>
      </c>
      <c r="AE109" s="18"/>
      <c r="AF109" s="18">
        <v>396.0</v>
      </c>
      <c r="AG109" s="27">
        <f>AG107+AG108</f>
        <v>131965</v>
      </c>
      <c r="AH109" s="18"/>
      <c r="AI109" s="18">
        <f>AI107+AI108</f>
        <v>7616</v>
      </c>
      <c r="AJ109" s="18">
        <f t="shared" si="35"/>
        <v>139581</v>
      </c>
      <c r="AK109" s="19"/>
      <c r="AL109" s="19"/>
      <c r="AM109" s="19"/>
      <c r="AN109" s="19"/>
      <c r="AO109" s="18">
        <f t="shared" si="36"/>
        <v>144238</v>
      </c>
      <c r="AP109" s="19"/>
      <c r="AQ109" s="18">
        <f t="shared" ref="AQ109:AR109" si="37">AQ107+AQ108</f>
        <v>6653</v>
      </c>
      <c r="AR109" s="18">
        <f t="shared" si="37"/>
        <v>4657</v>
      </c>
      <c r="AS109" s="20">
        <f t="shared" si="1"/>
        <v>144238</v>
      </c>
      <c r="AT109" s="14"/>
      <c r="AU109" s="14"/>
      <c r="AV109" s="14"/>
    </row>
    <row r="110" ht="13.5" customHeight="1">
      <c r="A110" s="17"/>
      <c r="B110" s="32" t="s">
        <v>152</v>
      </c>
      <c r="C110" s="5"/>
      <c r="D110" s="5"/>
      <c r="E110" s="6"/>
      <c r="F110" s="11" t="s">
        <v>29</v>
      </c>
      <c r="G110" s="11" t="s">
        <v>30</v>
      </c>
      <c r="H110" s="11" t="s">
        <v>111</v>
      </c>
      <c r="I110" s="17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9"/>
      <c r="AL110" s="19"/>
      <c r="AM110" s="19"/>
      <c r="AN110" s="19"/>
      <c r="AO110" s="18"/>
      <c r="AP110" s="19"/>
      <c r="AQ110" s="18"/>
      <c r="AR110" s="18"/>
      <c r="AS110" s="20">
        <f t="shared" si="1"/>
        <v>0</v>
      </c>
      <c r="AT110" s="14"/>
      <c r="AU110" s="14"/>
      <c r="AV110" s="14"/>
    </row>
    <row r="111" ht="13.5" customHeight="1">
      <c r="A111" s="17"/>
      <c r="B111" s="30" t="s">
        <v>36</v>
      </c>
      <c r="C111" s="18"/>
      <c r="D111" s="18"/>
      <c r="E111" s="18">
        <v>10000.0</v>
      </c>
      <c r="F111" s="8"/>
      <c r="G111" s="8"/>
      <c r="H111" s="8"/>
      <c r="I111" s="17"/>
      <c r="J111" s="18"/>
      <c r="K111" s="18"/>
      <c r="L111" s="18"/>
      <c r="M111" s="18"/>
      <c r="N111" s="18"/>
      <c r="O111" s="18"/>
      <c r="P111" s="18"/>
      <c r="Q111" s="18">
        <v>1919.0</v>
      </c>
      <c r="R111" s="18">
        <v>1919.0</v>
      </c>
      <c r="S111" s="18"/>
      <c r="T111" s="18">
        <v>1267.0</v>
      </c>
      <c r="U111" s="18">
        <v>3186.0</v>
      </c>
      <c r="V111" s="18"/>
      <c r="W111" s="18">
        <v>522.0</v>
      </c>
      <c r="X111" s="18">
        <v>3708.0</v>
      </c>
      <c r="Y111" s="18"/>
      <c r="Z111" s="18">
        <v>1876.0</v>
      </c>
      <c r="AA111" s="18">
        <v>5584.0</v>
      </c>
      <c r="AB111" s="18"/>
      <c r="AC111" s="18">
        <v>1876.0</v>
      </c>
      <c r="AD111" s="18">
        <v>7460.0</v>
      </c>
      <c r="AE111" s="18"/>
      <c r="AF111" s="18">
        <v>266.0</v>
      </c>
      <c r="AG111" s="18">
        <v>7726.0</v>
      </c>
      <c r="AH111" s="18">
        <v>1081.0</v>
      </c>
      <c r="AI111" s="18">
        <v>899.0</v>
      </c>
      <c r="AJ111" s="18">
        <v>8625.0</v>
      </c>
      <c r="AK111" s="19"/>
      <c r="AL111" s="19"/>
      <c r="AM111" s="19"/>
      <c r="AN111" s="19"/>
      <c r="AO111" s="18">
        <f>AR111+AJ111</f>
        <v>8916</v>
      </c>
      <c r="AP111" s="19"/>
      <c r="AQ111" s="18"/>
      <c r="AR111" s="39">
        <v>291.0</v>
      </c>
      <c r="AS111" s="20">
        <f t="shared" si="1"/>
        <v>8916</v>
      </c>
      <c r="AT111" s="14"/>
      <c r="AU111" s="14"/>
      <c r="AV111" s="14"/>
    </row>
    <row r="112" ht="13.5" customHeight="1">
      <c r="A112" s="17"/>
      <c r="B112" s="32" t="s">
        <v>153</v>
      </c>
      <c r="C112" s="5"/>
      <c r="D112" s="5"/>
      <c r="E112" s="6"/>
      <c r="F112" s="11" t="s">
        <v>29</v>
      </c>
      <c r="G112" s="11" t="s">
        <v>30</v>
      </c>
      <c r="H112" s="11" t="s">
        <v>111</v>
      </c>
      <c r="I112" s="17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9"/>
      <c r="AL112" s="19"/>
      <c r="AM112" s="19"/>
      <c r="AN112" s="19"/>
      <c r="AO112" s="18"/>
      <c r="AP112" s="19"/>
      <c r="AQ112" s="18"/>
      <c r="AR112" s="18"/>
      <c r="AS112" s="20">
        <f t="shared" si="1"/>
        <v>0</v>
      </c>
      <c r="AT112" s="14"/>
      <c r="AU112" s="14"/>
      <c r="AV112" s="14"/>
    </row>
    <row r="113" ht="13.5" customHeight="1">
      <c r="A113" s="17"/>
      <c r="B113" s="18" t="s">
        <v>38</v>
      </c>
      <c r="C113" s="18"/>
      <c r="D113" s="18"/>
      <c r="E113" s="18">
        <v>15000.0</v>
      </c>
      <c r="F113" s="17"/>
      <c r="G113" s="17"/>
      <c r="H113" s="17"/>
      <c r="I113" s="17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>
        <v>0.0</v>
      </c>
      <c r="AA113" s="18"/>
      <c r="AB113" s="18"/>
      <c r="AC113" s="18">
        <v>0.0</v>
      </c>
      <c r="AD113" s="18">
        <v>0.0</v>
      </c>
      <c r="AE113" s="18"/>
      <c r="AF113" s="18">
        <v>0.0</v>
      </c>
      <c r="AG113" s="18">
        <v>0.0</v>
      </c>
      <c r="AH113" s="18"/>
      <c r="AI113" s="18"/>
      <c r="AJ113" s="27">
        <f>AJ9</f>
        <v>15371</v>
      </c>
      <c r="AK113" s="19"/>
      <c r="AL113" s="19"/>
      <c r="AM113" s="19"/>
      <c r="AN113" s="19"/>
      <c r="AO113" s="18">
        <f t="shared" ref="AO113:AO115" si="38">AR113+AJ113</f>
        <v>16988</v>
      </c>
      <c r="AP113" s="19"/>
      <c r="AQ113" s="18"/>
      <c r="AR113" s="18">
        <f>AR9</f>
        <v>1617</v>
      </c>
      <c r="AS113" s="20">
        <f t="shared" si="1"/>
        <v>16988</v>
      </c>
      <c r="AT113" s="14"/>
      <c r="AU113" s="14"/>
      <c r="AV113" s="14"/>
    </row>
    <row r="114" ht="28.5" customHeight="1">
      <c r="A114" s="17"/>
      <c r="B114" s="18" t="s">
        <v>154</v>
      </c>
      <c r="C114" s="18"/>
      <c r="D114" s="18"/>
      <c r="E114" s="18">
        <v>30000.0</v>
      </c>
      <c r="F114" s="17"/>
      <c r="G114" s="17"/>
      <c r="H114" s="17"/>
      <c r="I114" s="17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>
        <v>820.0</v>
      </c>
      <c r="U114" s="18">
        <v>820.0</v>
      </c>
      <c r="V114" s="18"/>
      <c r="W114" s="18">
        <v>3894.0</v>
      </c>
      <c r="X114" s="18">
        <v>4714.0</v>
      </c>
      <c r="Y114" s="18"/>
      <c r="Z114" s="18">
        <v>2435.0</v>
      </c>
      <c r="AA114" s="18">
        <v>7149.0</v>
      </c>
      <c r="AB114" s="18"/>
      <c r="AC114" s="18">
        <v>5416.0</v>
      </c>
      <c r="AD114" s="18">
        <v>12565.0</v>
      </c>
      <c r="AE114" s="18"/>
      <c r="AF114" s="18">
        <v>725.0</v>
      </c>
      <c r="AG114" s="18">
        <v>13290.0</v>
      </c>
      <c r="AH114" s="18">
        <v>1326.0</v>
      </c>
      <c r="AI114" s="18">
        <v>1185.0</v>
      </c>
      <c r="AJ114" s="27">
        <f>AJ113+AJ115</f>
        <v>29546</v>
      </c>
      <c r="AK114" s="19"/>
      <c r="AL114" s="19"/>
      <c r="AM114" s="19"/>
      <c r="AN114" s="19"/>
      <c r="AO114" s="18">
        <f t="shared" si="38"/>
        <v>33003</v>
      </c>
      <c r="AP114" s="19"/>
      <c r="AQ114" s="18"/>
      <c r="AR114" s="18">
        <f>AR113+AR115</f>
        <v>3457</v>
      </c>
      <c r="AS114" s="20">
        <f t="shared" si="1"/>
        <v>33003</v>
      </c>
      <c r="AT114" s="14"/>
      <c r="AU114" s="14"/>
      <c r="AV114" s="14"/>
    </row>
    <row r="115" ht="13.5" customHeight="1">
      <c r="A115" s="17"/>
      <c r="B115" s="18" t="s">
        <v>39</v>
      </c>
      <c r="C115" s="18"/>
      <c r="D115" s="18"/>
      <c r="E115" s="18">
        <v>15000.0</v>
      </c>
      <c r="F115" s="8"/>
      <c r="G115" s="8"/>
      <c r="H115" s="8"/>
      <c r="I115" s="17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>
        <v>0.0</v>
      </c>
      <c r="AA115" s="18"/>
      <c r="AB115" s="18"/>
      <c r="AC115" s="18">
        <v>0.0</v>
      </c>
      <c r="AD115" s="18">
        <v>0.0</v>
      </c>
      <c r="AE115" s="18"/>
      <c r="AF115" s="18">
        <v>0.0</v>
      </c>
      <c r="AG115" s="18">
        <v>0.0</v>
      </c>
      <c r="AH115" s="18"/>
      <c r="AI115" s="18"/>
      <c r="AJ115" s="27">
        <f>AJ8</f>
        <v>14175</v>
      </c>
      <c r="AK115" s="19"/>
      <c r="AL115" s="19"/>
      <c r="AM115" s="19"/>
      <c r="AN115" s="19"/>
      <c r="AO115" s="18">
        <f t="shared" si="38"/>
        <v>16015</v>
      </c>
      <c r="AP115" s="19"/>
      <c r="AQ115" s="18"/>
      <c r="AR115" s="18">
        <f>AR8</f>
        <v>1840</v>
      </c>
      <c r="AS115" s="20">
        <f t="shared" si="1"/>
        <v>16015</v>
      </c>
      <c r="AT115" s="14"/>
      <c r="AU115" s="14"/>
      <c r="AV115" s="14"/>
    </row>
    <row r="116" ht="13.5" customHeight="1">
      <c r="A116" s="17"/>
      <c r="B116" s="32" t="s">
        <v>155</v>
      </c>
      <c r="C116" s="5"/>
      <c r="D116" s="5"/>
      <c r="E116" s="6"/>
      <c r="F116" s="11" t="s">
        <v>29</v>
      </c>
      <c r="G116" s="11" t="s">
        <v>30</v>
      </c>
      <c r="H116" s="11" t="s">
        <v>111</v>
      </c>
      <c r="I116" s="17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9"/>
      <c r="AL116" s="19"/>
      <c r="AM116" s="19"/>
      <c r="AN116" s="19"/>
      <c r="AO116" s="18"/>
      <c r="AP116" s="19"/>
      <c r="AQ116" s="18"/>
      <c r="AR116" s="18"/>
      <c r="AS116" s="20">
        <f t="shared" si="1"/>
        <v>0</v>
      </c>
      <c r="AT116" s="14"/>
      <c r="AU116" s="14"/>
      <c r="AV116" s="14"/>
    </row>
    <row r="117" ht="13.5" customHeight="1">
      <c r="A117" s="17"/>
      <c r="B117" s="18" t="s">
        <v>156</v>
      </c>
      <c r="C117" s="18"/>
      <c r="D117" s="18"/>
      <c r="E117" s="27">
        <v>65.0</v>
      </c>
      <c r="F117" s="17"/>
      <c r="G117" s="17"/>
      <c r="H117" s="17"/>
      <c r="I117" s="17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>
        <v>0.0</v>
      </c>
      <c r="AA117" s="18"/>
      <c r="AB117" s="18"/>
      <c r="AC117" s="18">
        <v>0.0</v>
      </c>
      <c r="AD117" s="18">
        <v>0.0</v>
      </c>
      <c r="AE117" s="18"/>
      <c r="AF117" s="18">
        <v>158.0</v>
      </c>
      <c r="AG117" s="18">
        <v>158.0</v>
      </c>
      <c r="AH117" s="18"/>
      <c r="AI117" s="18">
        <v>91.0</v>
      </c>
      <c r="AJ117" s="18">
        <v>249.0</v>
      </c>
      <c r="AK117" s="19"/>
      <c r="AL117" s="19"/>
      <c r="AM117" s="19"/>
      <c r="AN117" s="19"/>
      <c r="AO117" s="18">
        <f t="shared" ref="AO117:AO119" si="39">AR117+AJ117</f>
        <v>329</v>
      </c>
      <c r="AP117" s="19"/>
      <c r="AQ117" s="18"/>
      <c r="AR117" s="18">
        <f>AR77</f>
        <v>80</v>
      </c>
      <c r="AS117" s="20">
        <f t="shared" si="1"/>
        <v>329</v>
      </c>
      <c r="AT117" s="14"/>
      <c r="AU117" s="14"/>
      <c r="AV117" s="14"/>
    </row>
    <row r="118" ht="13.5" customHeight="1">
      <c r="A118" s="17"/>
      <c r="B118" s="18" t="s">
        <v>157</v>
      </c>
      <c r="C118" s="18"/>
      <c r="D118" s="18"/>
      <c r="E118" s="39">
        <v>2750.0</v>
      </c>
      <c r="F118" s="17"/>
      <c r="G118" s="17"/>
      <c r="H118" s="17"/>
      <c r="I118" s="17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>
        <v>0.0</v>
      </c>
      <c r="AA118" s="18"/>
      <c r="AB118" s="18"/>
      <c r="AC118" s="18">
        <v>0.0</v>
      </c>
      <c r="AD118" s="18">
        <v>0.0</v>
      </c>
      <c r="AE118" s="18"/>
      <c r="AF118" s="18">
        <v>2093.0</v>
      </c>
      <c r="AG118" s="18">
        <v>2093.0</v>
      </c>
      <c r="AH118" s="18"/>
      <c r="AI118" s="18">
        <v>697.0</v>
      </c>
      <c r="AJ118" s="18">
        <v>2790.0</v>
      </c>
      <c r="AK118" s="19"/>
      <c r="AL118" s="19"/>
      <c r="AM118" s="19"/>
      <c r="AN118" s="19"/>
      <c r="AO118" s="18">
        <f t="shared" si="39"/>
        <v>4182</v>
      </c>
      <c r="AP118" s="19"/>
      <c r="AQ118" s="14"/>
      <c r="AR118" s="18">
        <f>AR79</f>
        <v>1392</v>
      </c>
      <c r="AS118" s="20">
        <f t="shared" si="1"/>
        <v>4182</v>
      </c>
      <c r="AT118" s="14"/>
      <c r="AU118" s="14"/>
      <c r="AV118" s="14"/>
    </row>
    <row r="119" ht="13.5" customHeight="1">
      <c r="A119" s="17"/>
      <c r="B119" s="18" t="s">
        <v>158</v>
      </c>
      <c r="C119" s="18"/>
      <c r="D119" s="18"/>
      <c r="E119" s="39">
        <v>2250.0</v>
      </c>
      <c r="F119" s="17"/>
      <c r="G119" s="17"/>
      <c r="H119" s="17"/>
      <c r="I119" s="17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>
        <v>0.0</v>
      </c>
      <c r="AA119" s="18"/>
      <c r="AB119" s="18"/>
      <c r="AC119" s="18">
        <v>0.0</v>
      </c>
      <c r="AD119" s="18">
        <v>0.0</v>
      </c>
      <c r="AE119" s="18"/>
      <c r="AF119" s="18">
        <v>2208.0</v>
      </c>
      <c r="AG119" s="18">
        <v>2208.0</v>
      </c>
      <c r="AH119" s="18"/>
      <c r="AI119" s="18">
        <v>745.0</v>
      </c>
      <c r="AJ119" s="18">
        <v>2953.0</v>
      </c>
      <c r="AK119" s="19"/>
      <c r="AL119" s="19"/>
      <c r="AM119" s="19"/>
      <c r="AN119" s="19"/>
      <c r="AO119" s="18">
        <f t="shared" si="39"/>
        <v>5005</v>
      </c>
      <c r="AP119" s="19"/>
      <c r="AQ119" s="18"/>
      <c r="AR119" s="18">
        <f>AR78</f>
        <v>2052</v>
      </c>
      <c r="AS119" s="20">
        <f t="shared" si="1"/>
        <v>5005</v>
      </c>
      <c r="AT119" s="14"/>
      <c r="AU119" s="14"/>
      <c r="AV119" s="14"/>
    </row>
    <row r="120" ht="13.5" customHeight="1">
      <c r="A120" s="8"/>
      <c r="B120" s="18" t="s">
        <v>159</v>
      </c>
      <c r="C120" s="18"/>
      <c r="D120" s="18"/>
      <c r="E120" s="27">
        <f>E119+E118</f>
        <v>5000</v>
      </c>
      <c r="F120" s="8"/>
      <c r="G120" s="8"/>
      <c r="H120" s="8"/>
      <c r="I120" s="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>
        <v>0.0</v>
      </c>
      <c r="AA120" s="18"/>
      <c r="AB120" s="18"/>
      <c r="AC120" s="18">
        <v>0.0</v>
      </c>
      <c r="AD120" s="18">
        <v>0.0</v>
      </c>
      <c r="AE120" s="18"/>
      <c r="AF120" s="18">
        <v>4301.0</v>
      </c>
      <c r="AG120" s="18">
        <v>4301.0</v>
      </c>
      <c r="AH120" s="18"/>
      <c r="AI120" s="18">
        <v>1442.0</v>
      </c>
      <c r="AJ120" s="18">
        <v>5743.0</v>
      </c>
      <c r="AK120" s="19"/>
      <c r="AL120" s="19"/>
      <c r="AM120" s="19"/>
      <c r="AN120" s="19"/>
      <c r="AO120" s="18">
        <f>AO118+AO119</f>
        <v>9187</v>
      </c>
      <c r="AP120" s="19"/>
      <c r="AQ120" s="18"/>
      <c r="AR120" s="18"/>
      <c r="AS120" s="20">
        <f t="shared" si="1"/>
        <v>5743</v>
      </c>
      <c r="AT120" s="14"/>
      <c r="AU120" s="14"/>
      <c r="AV120" s="14"/>
    </row>
    <row r="121" ht="13.5" customHeight="1">
      <c r="A121" s="11" t="s">
        <v>160</v>
      </c>
      <c r="B121" s="31" t="s">
        <v>161</v>
      </c>
      <c r="C121" s="5"/>
      <c r="D121" s="5"/>
      <c r="E121" s="6"/>
      <c r="F121" s="11" t="s">
        <v>162</v>
      </c>
      <c r="G121" s="11" t="s">
        <v>31</v>
      </c>
      <c r="H121" s="11" t="s">
        <v>31</v>
      </c>
      <c r="I121" s="11" t="s">
        <v>163</v>
      </c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4">
        <f t="shared" si="1"/>
        <v>0</v>
      </c>
      <c r="AT121" s="14"/>
      <c r="AU121" s="14"/>
      <c r="AV121" s="14"/>
    </row>
    <row r="122" ht="13.5" customHeight="1">
      <c r="A122" s="17"/>
      <c r="B122" s="19" t="s">
        <v>164</v>
      </c>
      <c r="C122" s="19"/>
      <c r="D122" s="19"/>
      <c r="E122" s="19">
        <v>5.0</v>
      </c>
      <c r="F122" s="8"/>
      <c r="G122" s="8"/>
      <c r="H122" s="8"/>
      <c r="I122" s="17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>
        <v>1.0</v>
      </c>
      <c r="U122" s="19">
        <v>1.0</v>
      </c>
      <c r="V122" s="19"/>
      <c r="W122" s="19"/>
      <c r="X122" s="19">
        <v>1.0</v>
      </c>
      <c r="Y122" s="19"/>
      <c r="Z122" s="19">
        <v>0.0</v>
      </c>
      <c r="AA122" s="19">
        <v>1.0</v>
      </c>
      <c r="AB122" s="19"/>
      <c r="AC122" s="19">
        <v>0.0</v>
      </c>
      <c r="AD122" s="19">
        <v>1.0</v>
      </c>
      <c r="AE122" s="19"/>
      <c r="AF122" s="19">
        <v>0.0</v>
      </c>
      <c r="AG122" s="19">
        <v>1.0</v>
      </c>
      <c r="AH122" s="19"/>
      <c r="AI122" s="19">
        <v>0.0</v>
      </c>
      <c r="AJ122" s="19">
        <v>1.0</v>
      </c>
      <c r="AK122" s="19"/>
      <c r="AL122" s="19"/>
      <c r="AM122" s="19"/>
      <c r="AN122" s="19"/>
      <c r="AO122" s="19">
        <f>AR122+AJ122</f>
        <v>1</v>
      </c>
      <c r="AP122" s="19"/>
      <c r="AQ122" s="19"/>
      <c r="AR122" s="19"/>
      <c r="AS122" s="14">
        <f t="shared" si="1"/>
        <v>1</v>
      </c>
      <c r="AT122" s="14"/>
      <c r="AU122" s="14"/>
      <c r="AV122" s="14"/>
    </row>
    <row r="123" ht="13.5" customHeight="1">
      <c r="A123" s="17"/>
      <c r="B123" s="12" t="s">
        <v>165</v>
      </c>
      <c r="C123" s="5"/>
      <c r="D123" s="5"/>
      <c r="E123" s="6"/>
      <c r="F123" s="11" t="s">
        <v>29</v>
      </c>
      <c r="G123" s="11" t="s">
        <v>61</v>
      </c>
      <c r="H123" s="11" t="s">
        <v>62</v>
      </c>
      <c r="I123" s="17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4">
        <f t="shared" si="1"/>
        <v>0</v>
      </c>
      <c r="AT123" s="15"/>
      <c r="AU123" s="15"/>
      <c r="AV123" s="15"/>
      <c r="AW123" s="16"/>
    </row>
    <row r="124" ht="13.5" customHeight="1">
      <c r="A124" s="17"/>
      <c r="B124" s="19" t="s">
        <v>38</v>
      </c>
      <c r="C124" s="19"/>
      <c r="D124" s="19">
        <v>486.0</v>
      </c>
      <c r="E124" s="18"/>
      <c r="F124" s="17"/>
      <c r="G124" s="17"/>
      <c r="H124" s="17"/>
      <c r="I124" s="17"/>
      <c r="J124" s="19"/>
      <c r="K124" s="19"/>
      <c r="L124" s="18"/>
      <c r="M124" s="18"/>
      <c r="N124" s="18">
        <v>60.0</v>
      </c>
      <c r="O124" s="18">
        <v>60.0</v>
      </c>
      <c r="P124" s="18"/>
      <c r="Q124" s="18">
        <v>465.0</v>
      </c>
      <c r="R124" s="18">
        <v>525.0</v>
      </c>
      <c r="S124" s="18"/>
      <c r="T124" s="18">
        <v>864.0</v>
      </c>
      <c r="U124" s="18">
        <v>1389.0</v>
      </c>
      <c r="V124" s="18"/>
      <c r="W124" s="18">
        <v>891.0</v>
      </c>
      <c r="X124" s="18">
        <v>2280.0</v>
      </c>
      <c r="Y124" s="18"/>
      <c r="Z124" s="18">
        <v>2284.0</v>
      </c>
      <c r="AA124" s="18">
        <v>4564.0</v>
      </c>
      <c r="AB124" s="18"/>
      <c r="AC124" s="18">
        <v>0.0</v>
      </c>
      <c r="AD124" s="18">
        <v>4564.0</v>
      </c>
      <c r="AE124" s="18"/>
      <c r="AF124" s="18">
        <v>0.0</v>
      </c>
      <c r="AG124" s="18">
        <v>4564.0</v>
      </c>
      <c r="AH124" s="18"/>
      <c r="AI124" s="18">
        <v>0.0</v>
      </c>
      <c r="AJ124" s="18">
        <v>4564.0</v>
      </c>
      <c r="AK124" s="19"/>
      <c r="AL124" s="19"/>
      <c r="AM124" s="19">
        <v>4564.0</v>
      </c>
      <c r="AN124" s="19"/>
      <c r="AO124" s="18">
        <f t="shared" ref="AO124:AO126" si="40">AR124+AJ124</f>
        <v>4604</v>
      </c>
      <c r="AP124" s="19"/>
      <c r="AQ124" s="18"/>
      <c r="AR124" s="18">
        <v>40.0</v>
      </c>
      <c r="AS124" s="20">
        <f t="shared" si="1"/>
        <v>4604</v>
      </c>
      <c r="AT124" s="14"/>
      <c r="AU124" s="14"/>
      <c r="AV124" s="14"/>
    </row>
    <row r="125" ht="13.5" customHeight="1">
      <c r="A125" s="17"/>
      <c r="B125" s="19" t="s">
        <v>39</v>
      </c>
      <c r="C125" s="19"/>
      <c r="D125" s="19">
        <v>324.0</v>
      </c>
      <c r="E125" s="18"/>
      <c r="F125" s="17"/>
      <c r="G125" s="17"/>
      <c r="H125" s="17"/>
      <c r="I125" s="17"/>
      <c r="J125" s="19"/>
      <c r="K125" s="19"/>
      <c r="L125" s="18"/>
      <c r="M125" s="18"/>
      <c r="N125" s="18">
        <v>40.0</v>
      </c>
      <c r="O125" s="18">
        <v>40.0</v>
      </c>
      <c r="P125" s="18"/>
      <c r="Q125" s="18">
        <v>746.0</v>
      </c>
      <c r="R125" s="18">
        <v>786.0</v>
      </c>
      <c r="S125" s="18"/>
      <c r="T125" s="18">
        <v>576.0</v>
      </c>
      <c r="U125" s="18">
        <v>1362.0</v>
      </c>
      <c r="V125" s="18"/>
      <c r="W125" s="18">
        <v>1029.0</v>
      </c>
      <c r="X125" s="18">
        <v>2391.0</v>
      </c>
      <c r="Y125" s="18"/>
      <c r="Z125" s="18">
        <v>2431.0</v>
      </c>
      <c r="AA125" s="18">
        <v>4822.0</v>
      </c>
      <c r="AB125" s="18"/>
      <c r="AC125" s="18">
        <v>0.0</v>
      </c>
      <c r="AD125" s="18">
        <v>4822.0</v>
      </c>
      <c r="AE125" s="18"/>
      <c r="AF125" s="18">
        <v>0.0</v>
      </c>
      <c r="AG125" s="18">
        <v>4822.0</v>
      </c>
      <c r="AH125" s="18"/>
      <c r="AI125" s="18">
        <v>0.0</v>
      </c>
      <c r="AJ125" s="18">
        <v>4822.0</v>
      </c>
      <c r="AK125" s="19"/>
      <c r="AL125" s="19"/>
      <c r="AM125" s="19">
        <v>4822.0</v>
      </c>
      <c r="AN125" s="19"/>
      <c r="AO125" s="18">
        <f t="shared" si="40"/>
        <v>4856</v>
      </c>
      <c r="AP125" s="19"/>
      <c r="AQ125" s="18"/>
      <c r="AR125" s="18">
        <v>34.0</v>
      </c>
      <c r="AS125" s="20">
        <f t="shared" si="1"/>
        <v>4856</v>
      </c>
      <c r="AT125" s="14"/>
      <c r="AU125" s="14"/>
      <c r="AV125" s="14"/>
    </row>
    <row r="126" ht="13.5" customHeight="1">
      <c r="A126" s="8"/>
      <c r="B126" s="19" t="s">
        <v>166</v>
      </c>
      <c r="C126" s="19"/>
      <c r="D126" s="19">
        <v>810.0</v>
      </c>
      <c r="E126" s="18">
        <v>9671.0</v>
      </c>
      <c r="F126" s="8"/>
      <c r="G126" s="8"/>
      <c r="H126" s="8"/>
      <c r="I126" s="8"/>
      <c r="J126" s="19"/>
      <c r="K126" s="19"/>
      <c r="L126" s="18"/>
      <c r="M126" s="18"/>
      <c r="N126" s="18">
        <v>100.0</v>
      </c>
      <c r="O126" s="18">
        <v>100.0</v>
      </c>
      <c r="P126" s="18"/>
      <c r="Q126" s="18">
        <v>1211.0</v>
      </c>
      <c r="R126" s="18">
        <v>1311.0</v>
      </c>
      <c r="S126" s="18"/>
      <c r="T126" s="18">
        <v>1440.0</v>
      </c>
      <c r="U126" s="18">
        <v>2751.0</v>
      </c>
      <c r="V126" s="18"/>
      <c r="W126" s="18">
        <v>1920.0</v>
      </c>
      <c r="X126" s="18">
        <v>4671.0</v>
      </c>
      <c r="Y126" s="18"/>
      <c r="Z126" s="18">
        <v>4715.0</v>
      </c>
      <c r="AA126" s="18">
        <v>9386.0</v>
      </c>
      <c r="AB126" s="18"/>
      <c r="AC126" s="18">
        <v>0.0</v>
      </c>
      <c r="AD126" s="18">
        <v>9386.0</v>
      </c>
      <c r="AE126" s="18"/>
      <c r="AF126" s="18">
        <v>0.0</v>
      </c>
      <c r="AG126" s="18">
        <v>9386.0</v>
      </c>
      <c r="AH126" s="18"/>
      <c r="AI126" s="18">
        <v>0.0</v>
      </c>
      <c r="AJ126" s="18">
        <v>9386.0</v>
      </c>
      <c r="AK126" s="19"/>
      <c r="AL126" s="19"/>
      <c r="AM126" s="19">
        <v>9386.0</v>
      </c>
      <c r="AN126" s="19"/>
      <c r="AO126" s="18">
        <f t="shared" si="40"/>
        <v>9460</v>
      </c>
      <c r="AP126" s="19"/>
      <c r="AQ126" s="18"/>
      <c r="AR126" s="18">
        <f>AR124+AR125</f>
        <v>74</v>
      </c>
      <c r="AS126" s="20">
        <f t="shared" si="1"/>
        <v>9460</v>
      </c>
      <c r="AT126" s="14"/>
      <c r="AU126" s="14"/>
      <c r="AV126" s="14"/>
    </row>
    <row r="127" ht="13.5" customHeight="1">
      <c r="A127" s="11" t="s">
        <v>167</v>
      </c>
      <c r="B127" s="31" t="s">
        <v>168</v>
      </c>
      <c r="C127" s="5"/>
      <c r="D127" s="5"/>
      <c r="E127" s="6"/>
      <c r="F127" s="11" t="s">
        <v>169</v>
      </c>
      <c r="G127" s="11" t="s">
        <v>31</v>
      </c>
      <c r="H127" s="11" t="s">
        <v>31</v>
      </c>
      <c r="I127" s="11" t="s">
        <v>170</v>
      </c>
      <c r="J127" s="19"/>
      <c r="K127" s="19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9"/>
      <c r="AL127" s="19"/>
      <c r="AM127" s="19"/>
      <c r="AN127" s="19"/>
      <c r="AO127" s="18"/>
      <c r="AP127" s="19"/>
      <c r="AQ127" s="18"/>
      <c r="AR127" s="18"/>
      <c r="AS127" s="20">
        <f t="shared" si="1"/>
        <v>0</v>
      </c>
      <c r="AT127" s="14"/>
      <c r="AU127" s="14"/>
      <c r="AV127" s="14"/>
    </row>
    <row r="128" ht="13.5" customHeight="1">
      <c r="A128" s="17"/>
      <c r="B128" s="19" t="s">
        <v>171</v>
      </c>
      <c r="C128" s="19"/>
      <c r="D128" s="19"/>
      <c r="E128" s="19">
        <v>1.0</v>
      </c>
      <c r="F128" s="8"/>
      <c r="G128" s="8"/>
      <c r="H128" s="8"/>
      <c r="I128" s="17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>
        <v>0.0</v>
      </c>
      <c r="AA128" s="19">
        <v>0.0</v>
      </c>
      <c r="AB128" s="19"/>
      <c r="AC128" s="19">
        <v>0.0</v>
      </c>
      <c r="AD128" s="19">
        <v>0.0</v>
      </c>
      <c r="AE128" s="19"/>
      <c r="AF128" s="19">
        <v>0.0</v>
      </c>
      <c r="AG128" s="19">
        <v>0.0</v>
      </c>
      <c r="AH128" s="19"/>
      <c r="AI128" s="19">
        <v>0.0</v>
      </c>
      <c r="AJ128" s="19">
        <v>0.0</v>
      </c>
      <c r="AK128" s="19"/>
      <c r="AL128" s="19"/>
      <c r="AM128" s="19"/>
      <c r="AN128" s="19"/>
      <c r="AO128" s="19">
        <f>AR128+AJ128</f>
        <v>1</v>
      </c>
      <c r="AP128" s="19"/>
      <c r="AQ128" s="19"/>
      <c r="AR128" s="40">
        <v>1.0</v>
      </c>
      <c r="AS128" s="14">
        <f t="shared" si="1"/>
        <v>1</v>
      </c>
      <c r="AT128" s="14"/>
      <c r="AU128" s="14"/>
      <c r="AV128" s="14"/>
    </row>
    <row r="129" ht="13.5" customHeight="1">
      <c r="A129" s="17"/>
      <c r="B129" s="31" t="s">
        <v>172</v>
      </c>
      <c r="C129" s="5"/>
      <c r="D129" s="5"/>
      <c r="E129" s="6"/>
      <c r="F129" s="11" t="s">
        <v>169</v>
      </c>
      <c r="G129" s="11" t="s">
        <v>31</v>
      </c>
      <c r="H129" s="11" t="s">
        <v>31</v>
      </c>
      <c r="I129" s="17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4">
        <f t="shared" si="1"/>
        <v>0</v>
      </c>
      <c r="AT129" s="14"/>
      <c r="AU129" s="14"/>
      <c r="AV129" s="14"/>
    </row>
    <row r="130" ht="13.5" customHeight="1">
      <c r="A130" s="17"/>
      <c r="B130" s="19" t="s">
        <v>173</v>
      </c>
      <c r="C130" s="19"/>
      <c r="D130" s="19"/>
      <c r="E130" s="19">
        <v>1.0</v>
      </c>
      <c r="F130" s="8"/>
      <c r="G130" s="8"/>
      <c r="H130" s="8"/>
      <c r="I130" s="17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33"/>
      <c r="U130" s="19"/>
      <c r="V130" s="19"/>
      <c r="W130" s="19"/>
      <c r="X130" s="19"/>
      <c r="Y130" s="19"/>
      <c r="Z130" s="19">
        <v>0.0</v>
      </c>
      <c r="AA130" s="19">
        <v>0.0</v>
      </c>
      <c r="AB130" s="19"/>
      <c r="AC130" s="19">
        <v>0.0</v>
      </c>
      <c r="AD130" s="19">
        <v>0.0</v>
      </c>
      <c r="AE130" s="19"/>
      <c r="AF130" s="19">
        <v>0.0</v>
      </c>
      <c r="AG130" s="19">
        <v>0.0</v>
      </c>
      <c r="AH130" s="19"/>
      <c r="AI130" s="19">
        <v>0.0</v>
      </c>
      <c r="AJ130" s="19">
        <v>0.0</v>
      </c>
      <c r="AK130" s="19"/>
      <c r="AL130" s="19"/>
      <c r="AM130" s="19"/>
      <c r="AN130" s="19"/>
      <c r="AO130" s="19">
        <f>AR130+AJ130</f>
        <v>1</v>
      </c>
      <c r="AP130" s="19"/>
      <c r="AQ130" s="19"/>
      <c r="AR130" s="40">
        <v>1.0</v>
      </c>
      <c r="AS130" s="14">
        <f t="shared" si="1"/>
        <v>1</v>
      </c>
      <c r="AT130" s="14"/>
      <c r="AU130" s="14"/>
      <c r="AV130" s="14"/>
    </row>
    <row r="131" ht="13.5" customHeight="1">
      <c r="A131" s="17"/>
      <c r="B131" s="31" t="s">
        <v>174</v>
      </c>
      <c r="C131" s="5"/>
      <c r="D131" s="5"/>
      <c r="E131" s="6"/>
      <c r="F131" s="11" t="s">
        <v>169</v>
      </c>
      <c r="G131" s="11" t="s">
        <v>31</v>
      </c>
      <c r="H131" s="11" t="s">
        <v>31</v>
      </c>
      <c r="I131" s="17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4">
        <f t="shared" si="1"/>
        <v>0</v>
      </c>
      <c r="AT131" s="14"/>
      <c r="AU131" s="14"/>
      <c r="AV131" s="14"/>
    </row>
    <row r="132" ht="13.5" customHeight="1">
      <c r="A132" s="17"/>
      <c r="B132" s="19" t="s">
        <v>175</v>
      </c>
      <c r="C132" s="19"/>
      <c r="D132" s="19"/>
      <c r="E132" s="19">
        <v>1.0</v>
      </c>
      <c r="F132" s="8"/>
      <c r="G132" s="8"/>
      <c r="H132" s="8"/>
      <c r="I132" s="17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>
        <v>0.0</v>
      </c>
      <c r="AA132" s="19">
        <v>0.0</v>
      </c>
      <c r="AB132" s="19"/>
      <c r="AC132" s="19">
        <v>0.0</v>
      </c>
      <c r="AD132" s="19">
        <v>0.0</v>
      </c>
      <c r="AE132" s="19"/>
      <c r="AF132" s="19">
        <v>0.0</v>
      </c>
      <c r="AG132" s="19">
        <v>0.0</v>
      </c>
      <c r="AH132" s="19"/>
      <c r="AI132" s="19">
        <v>0.0</v>
      </c>
      <c r="AJ132" s="19">
        <v>0.0</v>
      </c>
      <c r="AK132" s="19"/>
      <c r="AL132" s="19"/>
      <c r="AM132" s="19"/>
      <c r="AN132" s="19"/>
      <c r="AO132" s="19">
        <f>AR132+AJ132</f>
        <v>0</v>
      </c>
      <c r="AP132" s="19"/>
      <c r="AQ132" s="19"/>
      <c r="AR132" s="19"/>
      <c r="AS132" s="14">
        <f t="shared" si="1"/>
        <v>0</v>
      </c>
      <c r="AT132" s="14"/>
      <c r="AU132" s="14"/>
      <c r="AV132" s="14"/>
    </row>
    <row r="133" ht="13.5" customHeight="1">
      <c r="A133" s="17"/>
      <c r="B133" s="12" t="s">
        <v>176</v>
      </c>
      <c r="C133" s="5"/>
      <c r="D133" s="5"/>
      <c r="E133" s="6"/>
      <c r="F133" s="11" t="s">
        <v>29</v>
      </c>
      <c r="G133" s="11" t="s">
        <v>30</v>
      </c>
      <c r="H133" s="11" t="s">
        <v>31</v>
      </c>
      <c r="I133" s="17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4">
        <f t="shared" si="1"/>
        <v>0</v>
      </c>
      <c r="AT133" s="15"/>
      <c r="AU133" s="15"/>
      <c r="AV133" s="15"/>
      <c r="AW133" s="16"/>
    </row>
    <row r="134" ht="13.5" customHeight="1">
      <c r="A134" s="17"/>
      <c r="B134" s="19" t="s">
        <v>38</v>
      </c>
      <c r="C134" s="19"/>
      <c r="D134" s="19"/>
      <c r="E134" s="18">
        <v>2500.0</v>
      </c>
      <c r="F134" s="17"/>
      <c r="G134" s="17"/>
      <c r="H134" s="17"/>
      <c r="I134" s="17"/>
      <c r="J134" s="19"/>
      <c r="K134" s="19"/>
      <c r="L134" s="19"/>
      <c r="M134" s="19"/>
      <c r="N134" s="19"/>
      <c r="O134" s="19"/>
      <c r="P134" s="18"/>
      <c r="Q134" s="18">
        <v>6.0</v>
      </c>
      <c r="R134" s="18">
        <v>6.0</v>
      </c>
      <c r="S134" s="18"/>
      <c r="T134" s="18"/>
      <c r="U134" s="18">
        <v>6.0</v>
      </c>
      <c r="V134" s="18"/>
      <c r="W134" s="18">
        <v>358.0</v>
      </c>
      <c r="X134" s="18">
        <v>364.0</v>
      </c>
      <c r="Y134" s="18"/>
      <c r="Z134" s="18">
        <v>66.0</v>
      </c>
      <c r="AA134" s="18">
        <v>430.0</v>
      </c>
      <c r="AB134" s="18"/>
      <c r="AC134" s="18">
        <v>169.0</v>
      </c>
      <c r="AD134" s="18">
        <v>599.0</v>
      </c>
      <c r="AE134" s="18"/>
      <c r="AF134" s="18">
        <v>95.0</v>
      </c>
      <c r="AG134" s="18">
        <v>694.0</v>
      </c>
      <c r="AH134" s="18"/>
      <c r="AI134" s="18">
        <v>0.0</v>
      </c>
      <c r="AJ134" s="18">
        <v>694.0</v>
      </c>
      <c r="AK134" s="19"/>
      <c r="AL134" s="19"/>
      <c r="AM134" s="19">
        <v>694.0</v>
      </c>
      <c r="AN134" s="19"/>
      <c r="AO134" s="18">
        <f t="shared" ref="AO134:AO137" si="41">AR134+AJ134</f>
        <v>694</v>
      </c>
      <c r="AP134" s="19"/>
      <c r="AQ134" s="18"/>
      <c r="AR134" s="18"/>
      <c r="AS134" s="20">
        <f t="shared" si="1"/>
        <v>694</v>
      </c>
      <c r="AT134" s="14"/>
      <c r="AU134" s="14"/>
      <c r="AV134" s="14"/>
    </row>
    <row r="135" ht="13.5" customHeight="1">
      <c r="A135" s="17"/>
      <c r="B135" s="19" t="s">
        <v>39</v>
      </c>
      <c r="C135" s="19"/>
      <c r="D135" s="19"/>
      <c r="E135" s="18">
        <v>2500.0</v>
      </c>
      <c r="F135" s="17"/>
      <c r="G135" s="17"/>
      <c r="H135" s="17"/>
      <c r="I135" s="17"/>
      <c r="J135" s="19"/>
      <c r="K135" s="19"/>
      <c r="L135" s="19"/>
      <c r="M135" s="19"/>
      <c r="N135" s="19"/>
      <c r="O135" s="19"/>
      <c r="P135" s="18"/>
      <c r="Q135" s="18">
        <v>86.0</v>
      </c>
      <c r="R135" s="18">
        <v>86.0</v>
      </c>
      <c r="S135" s="18"/>
      <c r="T135" s="18"/>
      <c r="U135" s="18">
        <v>86.0</v>
      </c>
      <c r="V135" s="18"/>
      <c r="W135" s="18">
        <v>540.0</v>
      </c>
      <c r="X135" s="18">
        <v>626.0</v>
      </c>
      <c r="Y135" s="18"/>
      <c r="Z135" s="18">
        <v>88.0</v>
      </c>
      <c r="AA135" s="18">
        <v>714.0</v>
      </c>
      <c r="AB135" s="18"/>
      <c r="AC135" s="18">
        <v>154.0</v>
      </c>
      <c r="AD135" s="18">
        <v>868.0</v>
      </c>
      <c r="AE135" s="18"/>
      <c r="AF135" s="18">
        <v>95.0</v>
      </c>
      <c r="AG135" s="18">
        <v>963.0</v>
      </c>
      <c r="AH135" s="18"/>
      <c r="AI135" s="18">
        <v>0.0</v>
      </c>
      <c r="AJ135" s="18">
        <v>963.0</v>
      </c>
      <c r="AK135" s="19"/>
      <c r="AL135" s="19"/>
      <c r="AM135" s="19">
        <v>963.0</v>
      </c>
      <c r="AN135" s="19"/>
      <c r="AO135" s="18">
        <f t="shared" si="41"/>
        <v>963</v>
      </c>
      <c r="AP135" s="19"/>
      <c r="AQ135" s="18"/>
      <c r="AR135" s="18"/>
      <c r="AS135" s="20">
        <f t="shared" si="1"/>
        <v>963</v>
      </c>
      <c r="AT135" s="14"/>
      <c r="AU135" s="14"/>
      <c r="AV135" s="14"/>
    </row>
    <row r="136" ht="13.5" customHeight="1">
      <c r="A136" s="17"/>
      <c r="B136" s="19" t="s">
        <v>40</v>
      </c>
      <c r="C136" s="19"/>
      <c r="D136" s="19"/>
      <c r="E136" s="18"/>
      <c r="F136" s="17"/>
      <c r="G136" s="17"/>
      <c r="H136" s="17"/>
      <c r="I136" s="17"/>
      <c r="J136" s="19"/>
      <c r="K136" s="19"/>
      <c r="L136" s="19"/>
      <c r="M136" s="19"/>
      <c r="N136" s="19"/>
      <c r="O136" s="19"/>
      <c r="P136" s="18"/>
      <c r="Q136" s="18">
        <v>90.0</v>
      </c>
      <c r="R136" s="18">
        <v>90.0</v>
      </c>
      <c r="S136" s="18"/>
      <c r="T136" s="18"/>
      <c r="U136" s="18">
        <v>90.0</v>
      </c>
      <c r="V136" s="18"/>
      <c r="W136" s="18">
        <v>46.0</v>
      </c>
      <c r="X136" s="18">
        <v>136.0</v>
      </c>
      <c r="Y136" s="18"/>
      <c r="Z136" s="18">
        <v>10.0</v>
      </c>
      <c r="AA136" s="18">
        <v>146.0</v>
      </c>
      <c r="AB136" s="18"/>
      <c r="AC136" s="18">
        <v>0.0</v>
      </c>
      <c r="AD136" s="18">
        <v>146.0</v>
      </c>
      <c r="AE136" s="18"/>
      <c r="AF136" s="18">
        <v>0.0</v>
      </c>
      <c r="AG136" s="18">
        <v>146.0</v>
      </c>
      <c r="AH136" s="18"/>
      <c r="AI136" s="18">
        <v>0.0</v>
      </c>
      <c r="AJ136" s="18">
        <v>146.0</v>
      </c>
      <c r="AK136" s="19"/>
      <c r="AL136" s="19"/>
      <c r="AM136" s="19">
        <v>146.0</v>
      </c>
      <c r="AN136" s="19"/>
      <c r="AO136" s="18">
        <f t="shared" si="41"/>
        <v>146</v>
      </c>
      <c r="AP136" s="19"/>
      <c r="AQ136" s="18"/>
      <c r="AR136" s="18"/>
      <c r="AS136" s="20">
        <f t="shared" si="1"/>
        <v>146</v>
      </c>
      <c r="AT136" s="14"/>
      <c r="AU136" s="14"/>
      <c r="AV136" s="14"/>
    </row>
    <row r="137" ht="13.5" customHeight="1">
      <c r="A137" s="17"/>
      <c r="B137" s="19" t="s">
        <v>177</v>
      </c>
      <c r="C137" s="19"/>
      <c r="D137" s="19"/>
      <c r="E137" s="18">
        <v>5000.0</v>
      </c>
      <c r="F137" s="8"/>
      <c r="G137" s="8"/>
      <c r="H137" s="8"/>
      <c r="I137" s="17"/>
      <c r="J137" s="19"/>
      <c r="K137" s="19"/>
      <c r="L137" s="19"/>
      <c r="M137" s="19"/>
      <c r="N137" s="19"/>
      <c r="O137" s="19"/>
      <c r="P137" s="18"/>
      <c r="Q137" s="18">
        <v>92.0</v>
      </c>
      <c r="R137" s="18">
        <v>92.0</v>
      </c>
      <c r="S137" s="18"/>
      <c r="T137" s="18"/>
      <c r="U137" s="18">
        <v>92.0</v>
      </c>
      <c r="V137" s="18"/>
      <c r="W137" s="18">
        <v>898.0</v>
      </c>
      <c r="X137" s="18">
        <v>990.0</v>
      </c>
      <c r="Y137" s="18"/>
      <c r="Z137" s="18">
        <v>154.0</v>
      </c>
      <c r="AA137" s="18">
        <v>1144.0</v>
      </c>
      <c r="AB137" s="18"/>
      <c r="AC137" s="18">
        <v>323.0</v>
      </c>
      <c r="AD137" s="18">
        <v>1467.0</v>
      </c>
      <c r="AE137" s="18"/>
      <c r="AF137" s="18">
        <v>190.0</v>
      </c>
      <c r="AG137" s="18">
        <v>1657.0</v>
      </c>
      <c r="AH137" s="18"/>
      <c r="AI137" s="18">
        <v>0.0</v>
      </c>
      <c r="AJ137" s="18">
        <v>1657.0</v>
      </c>
      <c r="AK137" s="19"/>
      <c r="AL137" s="19"/>
      <c r="AM137" s="19">
        <v>1657.0</v>
      </c>
      <c r="AN137" s="19"/>
      <c r="AO137" s="18">
        <f t="shared" si="41"/>
        <v>1657</v>
      </c>
      <c r="AP137" s="19"/>
      <c r="AQ137" s="18"/>
      <c r="AR137" s="18"/>
      <c r="AS137" s="20">
        <f t="shared" si="1"/>
        <v>1657</v>
      </c>
      <c r="AT137" s="14"/>
      <c r="AU137" s="14"/>
      <c r="AV137" s="14"/>
    </row>
    <row r="138" ht="13.5" customHeight="1">
      <c r="A138" s="17"/>
      <c r="B138" s="12" t="s">
        <v>178</v>
      </c>
      <c r="C138" s="5"/>
      <c r="D138" s="5"/>
      <c r="E138" s="6"/>
      <c r="F138" s="11" t="s">
        <v>29</v>
      </c>
      <c r="G138" s="11" t="s">
        <v>30</v>
      </c>
      <c r="H138" s="11" t="s">
        <v>111</v>
      </c>
      <c r="I138" s="17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4">
        <f t="shared" si="1"/>
        <v>0</v>
      </c>
      <c r="AT138" s="15"/>
      <c r="AU138" s="15"/>
      <c r="AV138" s="15"/>
      <c r="AW138" s="16"/>
    </row>
    <row r="139" ht="13.5" customHeight="1">
      <c r="A139" s="17"/>
      <c r="B139" s="19" t="s">
        <v>38</v>
      </c>
      <c r="C139" s="19"/>
      <c r="D139" s="19"/>
      <c r="E139" s="19"/>
      <c r="F139" s="17"/>
      <c r="G139" s="17"/>
      <c r="H139" s="17"/>
      <c r="I139" s="17"/>
      <c r="J139" s="19"/>
      <c r="K139" s="19"/>
      <c r="L139" s="19"/>
      <c r="M139" s="19"/>
      <c r="N139" s="18">
        <v>556.0</v>
      </c>
      <c r="O139" s="18">
        <v>556.0</v>
      </c>
      <c r="P139" s="18"/>
      <c r="Q139" s="18">
        <v>4177.0</v>
      </c>
      <c r="R139" s="18">
        <v>4733.0</v>
      </c>
      <c r="S139" s="18"/>
      <c r="T139" s="18">
        <v>286.0</v>
      </c>
      <c r="U139" s="18">
        <v>5019.0</v>
      </c>
      <c r="V139" s="18"/>
      <c r="W139" s="18">
        <v>3043.0</v>
      </c>
      <c r="X139" s="18">
        <v>8062.0</v>
      </c>
      <c r="Y139" s="18"/>
      <c r="Z139" s="18">
        <v>3318.0</v>
      </c>
      <c r="AA139" s="18">
        <v>11380.0</v>
      </c>
      <c r="AB139" s="18"/>
      <c r="AC139" s="18">
        <v>4990.0</v>
      </c>
      <c r="AD139" s="18">
        <v>16370.0</v>
      </c>
      <c r="AE139" s="18"/>
      <c r="AF139" s="18">
        <v>2462.0</v>
      </c>
      <c r="AG139" s="23">
        <v>14371.0</v>
      </c>
      <c r="AH139" s="18">
        <v>5724.0</v>
      </c>
      <c r="AI139" s="18">
        <f>AI9</f>
        <v>1000</v>
      </c>
      <c r="AJ139" s="18">
        <f t="shared" ref="AJ139:AJ140" si="42">AG139+AI139</f>
        <v>15371</v>
      </c>
      <c r="AK139" s="19"/>
      <c r="AL139" s="19"/>
      <c r="AM139" s="19">
        <v>22011.0</v>
      </c>
      <c r="AN139" s="19"/>
      <c r="AO139" s="18">
        <f t="shared" ref="AO139:AO140" si="43">AR139+AJ139</f>
        <v>16988</v>
      </c>
      <c r="AP139" s="19"/>
      <c r="AQ139" s="18"/>
      <c r="AR139" s="18">
        <f>AR9</f>
        <v>1617</v>
      </c>
      <c r="AS139" s="20">
        <f t="shared" si="1"/>
        <v>16988</v>
      </c>
      <c r="AT139" s="14"/>
      <c r="AU139" s="14"/>
      <c r="AV139" s="14"/>
    </row>
    <row r="140" ht="13.5" customHeight="1">
      <c r="A140" s="17"/>
      <c r="B140" s="19" t="s">
        <v>39</v>
      </c>
      <c r="C140" s="19"/>
      <c r="D140" s="19"/>
      <c r="E140" s="19"/>
      <c r="F140" s="17"/>
      <c r="G140" s="17"/>
      <c r="H140" s="17"/>
      <c r="I140" s="17"/>
      <c r="J140" s="19"/>
      <c r="K140" s="19"/>
      <c r="L140" s="19"/>
      <c r="M140" s="19"/>
      <c r="N140" s="18">
        <v>260.0</v>
      </c>
      <c r="O140" s="18">
        <v>260.0</v>
      </c>
      <c r="P140" s="18"/>
      <c r="Q140" s="18">
        <v>4756.0</v>
      </c>
      <c r="R140" s="18">
        <v>5016.0</v>
      </c>
      <c r="S140" s="18"/>
      <c r="T140" s="18">
        <v>110.0</v>
      </c>
      <c r="U140" s="18">
        <v>5126.0</v>
      </c>
      <c r="V140" s="18"/>
      <c r="W140" s="18">
        <v>3022.0</v>
      </c>
      <c r="X140" s="18">
        <v>8148.0</v>
      </c>
      <c r="Y140" s="18"/>
      <c r="Z140" s="18">
        <v>2632.0</v>
      </c>
      <c r="AA140" s="18">
        <v>10780.0</v>
      </c>
      <c r="AB140" s="18"/>
      <c r="AC140" s="18">
        <v>6351.0</v>
      </c>
      <c r="AD140" s="18">
        <v>17131.0</v>
      </c>
      <c r="AE140" s="18"/>
      <c r="AF140" s="18">
        <v>2847.0</v>
      </c>
      <c r="AG140" s="23">
        <v>13271.0</v>
      </c>
      <c r="AH140" s="18">
        <v>4625.0</v>
      </c>
      <c r="AI140" s="18">
        <f>AI8</f>
        <v>904</v>
      </c>
      <c r="AJ140" s="18">
        <f t="shared" si="42"/>
        <v>14175</v>
      </c>
      <c r="AK140" s="19"/>
      <c r="AL140" s="19"/>
      <c r="AM140" s="19">
        <v>22718.0</v>
      </c>
      <c r="AN140" s="19"/>
      <c r="AO140" s="18">
        <f t="shared" si="43"/>
        <v>16015</v>
      </c>
      <c r="AP140" s="19"/>
      <c r="AQ140" s="18"/>
      <c r="AR140" s="18">
        <f>AR8</f>
        <v>1840</v>
      </c>
      <c r="AS140" s="20">
        <f t="shared" si="1"/>
        <v>16015</v>
      </c>
      <c r="AT140" s="14"/>
      <c r="AU140" s="14"/>
      <c r="AV140" s="14"/>
    </row>
    <row r="141" ht="13.5" customHeight="1">
      <c r="A141" s="17"/>
      <c r="B141" s="19" t="s">
        <v>40</v>
      </c>
      <c r="C141" s="19"/>
      <c r="D141" s="19"/>
      <c r="E141" s="19"/>
      <c r="F141" s="17"/>
      <c r="G141" s="17"/>
      <c r="H141" s="17"/>
      <c r="I141" s="17"/>
      <c r="J141" s="19"/>
      <c r="K141" s="19"/>
      <c r="L141" s="19"/>
      <c r="M141" s="19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>
        <v>0.0</v>
      </c>
      <c r="AA141" s="18">
        <v>0.0</v>
      </c>
      <c r="AB141" s="18"/>
      <c r="AC141" s="18">
        <v>0.0</v>
      </c>
      <c r="AD141" s="18">
        <v>0.0</v>
      </c>
      <c r="AE141" s="18"/>
      <c r="AF141" s="18">
        <v>0.0</v>
      </c>
      <c r="AG141" s="18">
        <v>0.0</v>
      </c>
      <c r="AH141" s="18"/>
      <c r="AI141" s="18">
        <v>0.0</v>
      </c>
      <c r="AJ141" s="18">
        <v>0.0</v>
      </c>
      <c r="AK141" s="19"/>
      <c r="AL141" s="19"/>
      <c r="AM141" s="19">
        <v>0.0</v>
      </c>
      <c r="AN141" s="19"/>
      <c r="AO141" s="18"/>
      <c r="AP141" s="19"/>
      <c r="AQ141" s="18"/>
      <c r="AR141" s="18"/>
      <c r="AS141" s="20">
        <f t="shared" si="1"/>
        <v>0</v>
      </c>
      <c r="AT141" s="14"/>
      <c r="AU141" s="14"/>
      <c r="AV141" s="14"/>
    </row>
    <row r="142" ht="13.5" customHeight="1">
      <c r="A142" s="17"/>
      <c r="B142" s="19" t="s">
        <v>179</v>
      </c>
      <c r="C142" s="19"/>
      <c r="D142" s="19"/>
      <c r="E142" s="19"/>
      <c r="F142" s="8"/>
      <c r="G142" s="8"/>
      <c r="H142" s="8"/>
      <c r="I142" s="17"/>
      <c r="J142" s="19"/>
      <c r="K142" s="19"/>
      <c r="L142" s="19"/>
      <c r="M142" s="19"/>
      <c r="N142" s="18">
        <v>816.0</v>
      </c>
      <c r="O142" s="18">
        <v>816.0</v>
      </c>
      <c r="P142" s="18"/>
      <c r="Q142" s="18">
        <v>8933.0</v>
      </c>
      <c r="R142" s="18">
        <v>9749.0</v>
      </c>
      <c r="S142" s="18"/>
      <c r="T142" s="18">
        <v>396.0</v>
      </c>
      <c r="U142" s="18">
        <v>10145.0</v>
      </c>
      <c r="V142" s="18"/>
      <c r="W142" s="18">
        <v>6065.0</v>
      </c>
      <c r="X142" s="18">
        <v>16210.0</v>
      </c>
      <c r="Y142" s="18"/>
      <c r="Z142" s="18">
        <v>5950.0</v>
      </c>
      <c r="AA142" s="18">
        <v>22160.0</v>
      </c>
      <c r="AB142" s="18"/>
      <c r="AC142" s="18">
        <v>11341.0</v>
      </c>
      <c r="AD142" s="18">
        <v>33501.0</v>
      </c>
      <c r="AE142" s="18"/>
      <c r="AF142" s="18">
        <v>5309.0</v>
      </c>
      <c r="AG142" s="18">
        <f>AG139+AG140</f>
        <v>27642</v>
      </c>
      <c r="AH142" s="18">
        <v>10349.0</v>
      </c>
      <c r="AI142" s="18">
        <f>AI139+AI140</f>
        <v>1904</v>
      </c>
      <c r="AJ142" s="18">
        <v>44729.0</v>
      </c>
      <c r="AK142" s="19"/>
      <c r="AL142" s="19"/>
      <c r="AM142" s="19">
        <v>44729.0</v>
      </c>
      <c r="AN142" s="19"/>
      <c r="AO142" s="18">
        <f>AO139+AO140</f>
        <v>33003</v>
      </c>
      <c r="AP142" s="19"/>
      <c r="AQ142" s="18"/>
      <c r="AR142" s="18">
        <f>AR139+AR140</f>
        <v>3457</v>
      </c>
      <c r="AS142" s="20">
        <f t="shared" si="1"/>
        <v>48186</v>
      </c>
      <c r="AT142" s="14"/>
      <c r="AU142" s="14"/>
      <c r="AV142" s="14"/>
    </row>
    <row r="143" ht="13.5" customHeight="1">
      <c r="A143" s="17"/>
      <c r="B143" s="12" t="s">
        <v>130</v>
      </c>
      <c r="C143" s="5"/>
      <c r="D143" s="5"/>
      <c r="E143" s="6"/>
      <c r="F143" s="11" t="s">
        <v>29</v>
      </c>
      <c r="G143" s="11" t="s">
        <v>30</v>
      </c>
      <c r="H143" s="11" t="s">
        <v>31</v>
      </c>
      <c r="I143" s="17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4">
        <f t="shared" si="1"/>
        <v>0</v>
      </c>
      <c r="AT143" s="15"/>
      <c r="AU143" s="15"/>
      <c r="AV143" s="15"/>
      <c r="AW143" s="16"/>
    </row>
    <row r="144" ht="13.5" customHeight="1">
      <c r="A144" s="17"/>
      <c r="B144" s="19" t="s">
        <v>131</v>
      </c>
      <c r="C144" s="19"/>
      <c r="D144" s="19"/>
      <c r="E144" s="18">
        <v>1922.0</v>
      </c>
      <c r="F144" s="8"/>
      <c r="G144" s="8"/>
      <c r="H144" s="8"/>
      <c r="I144" s="17"/>
      <c r="J144" s="19"/>
      <c r="K144" s="19"/>
      <c r="L144" s="19"/>
      <c r="M144" s="19"/>
      <c r="N144" s="19">
        <v>22.0</v>
      </c>
      <c r="O144" s="19">
        <v>22.0</v>
      </c>
      <c r="P144" s="19">
        <v>171.0</v>
      </c>
      <c r="Q144" s="19">
        <v>350.0</v>
      </c>
      <c r="R144" s="19">
        <v>372.0</v>
      </c>
      <c r="S144" s="19"/>
      <c r="T144" s="19">
        <v>0.0</v>
      </c>
      <c r="U144" s="19">
        <v>372.0</v>
      </c>
      <c r="V144" s="19"/>
      <c r="W144" s="19">
        <v>151.0</v>
      </c>
      <c r="X144" s="19">
        <v>523.0</v>
      </c>
      <c r="Y144" s="19"/>
      <c r="Z144" s="19">
        <v>332.0</v>
      </c>
      <c r="AA144" s="18">
        <v>855.0</v>
      </c>
      <c r="AB144" s="18">
        <v>360.0</v>
      </c>
      <c r="AC144" s="18">
        <v>169.23</v>
      </c>
      <c r="AD144" s="18">
        <v>1024.23</v>
      </c>
      <c r="AE144" s="18"/>
      <c r="AF144" s="18">
        <f>AF87</f>
        <v>95.1</v>
      </c>
      <c r="AG144" s="18">
        <v>1228.39</v>
      </c>
      <c r="AH144" s="18">
        <v>899.96</v>
      </c>
      <c r="AI144" s="18">
        <v>447.0</v>
      </c>
      <c r="AJ144" s="18">
        <v>1675.39</v>
      </c>
      <c r="AK144" s="19"/>
      <c r="AL144" s="19"/>
      <c r="AM144" s="19">
        <v>1675.39</v>
      </c>
      <c r="AN144" s="19"/>
      <c r="AO144" s="18">
        <f>AR144+AJ144</f>
        <v>1732.99</v>
      </c>
      <c r="AP144" s="19"/>
      <c r="AQ144" s="18"/>
      <c r="AR144" s="18">
        <f>AR87</f>
        <v>57.6</v>
      </c>
      <c r="AS144" s="20">
        <f t="shared" si="1"/>
        <v>1732.99</v>
      </c>
      <c r="AT144" s="14"/>
      <c r="AU144" s="14"/>
      <c r="AV144" s="14"/>
    </row>
    <row r="145" ht="13.5" customHeight="1">
      <c r="A145" s="17"/>
      <c r="B145" s="12" t="s">
        <v>180</v>
      </c>
      <c r="C145" s="5"/>
      <c r="D145" s="5"/>
      <c r="E145" s="6"/>
      <c r="F145" s="11" t="s">
        <v>29</v>
      </c>
      <c r="G145" s="11" t="s">
        <v>181</v>
      </c>
      <c r="H145" s="11" t="s">
        <v>31</v>
      </c>
      <c r="I145" s="17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4">
        <f t="shared" si="1"/>
        <v>0</v>
      </c>
      <c r="AT145" s="15"/>
      <c r="AU145" s="15"/>
      <c r="AV145" s="15"/>
      <c r="AW145" s="16"/>
    </row>
    <row r="146" ht="13.5" customHeight="1">
      <c r="A146" s="17"/>
      <c r="B146" s="19" t="s">
        <v>38</v>
      </c>
      <c r="C146" s="19"/>
      <c r="D146" s="19"/>
      <c r="E146" s="18">
        <v>2500.0</v>
      </c>
      <c r="F146" s="17"/>
      <c r="G146" s="17"/>
      <c r="H146" s="17"/>
      <c r="I146" s="17"/>
      <c r="J146" s="19"/>
      <c r="K146" s="19"/>
      <c r="L146" s="19"/>
      <c r="M146" s="19"/>
      <c r="N146" s="19"/>
      <c r="O146" s="19"/>
      <c r="P146" s="19"/>
      <c r="Q146" s="19">
        <v>12.0</v>
      </c>
      <c r="R146" s="19">
        <v>12.0</v>
      </c>
      <c r="S146" s="19"/>
      <c r="T146" s="19">
        <v>260.0</v>
      </c>
      <c r="U146" s="19">
        <v>272.0</v>
      </c>
      <c r="V146" s="19"/>
      <c r="W146" s="19">
        <v>122.0</v>
      </c>
      <c r="X146" s="19">
        <v>394.0</v>
      </c>
      <c r="Y146" s="19"/>
      <c r="Z146" s="19">
        <v>80.0</v>
      </c>
      <c r="AA146" s="19">
        <v>474.0</v>
      </c>
      <c r="AB146" s="19"/>
      <c r="AC146" s="19">
        <v>100.0</v>
      </c>
      <c r="AD146" s="19">
        <v>574.0</v>
      </c>
      <c r="AE146" s="19"/>
      <c r="AF146" s="19">
        <v>120.0</v>
      </c>
      <c r="AG146" s="19">
        <v>694.0</v>
      </c>
      <c r="AH146" s="19">
        <v>12.0</v>
      </c>
      <c r="AI146" s="19">
        <v>20.0</v>
      </c>
      <c r="AJ146" s="19">
        <v>714.0</v>
      </c>
      <c r="AK146" s="19"/>
      <c r="AL146" s="19"/>
      <c r="AM146" s="19">
        <v>714.0</v>
      </c>
      <c r="AN146" s="19"/>
      <c r="AO146" s="19">
        <f t="shared" ref="AO146:AO149" si="44">AR146+AJ146</f>
        <v>1598</v>
      </c>
      <c r="AP146" s="19"/>
      <c r="AQ146" s="19"/>
      <c r="AR146" s="33">
        <v>884.0</v>
      </c>
      <c r="AS146" s="14">
        <f t="shared" si="1"/>
        <v>1598</v>
      </c>
      <c r="AT146" s="14"/>
      <c r="AU146" s="14"/>
      <c r="AV146" s="14"/>
    </row>
    <row r="147" ht="13.5" customHeight="1">
      <c r="A147" s="17"/>
      <c r="B147" s="19" t="s">
        <v>39</v>
      </c>
      <c r="C147" s="19"/>
      <c r="D147" s="19"/>
      <c r="E147" s="18">
        <v>2500.0</v>
      </c>
      <c r="F147" s="17"/>
      <c r="G147" s="17"/>
      <c r="H147" s="17"/>
      <c r="I147" s="17"/>
      <c r="J147" s="19"/>
      <c r="K147" s="19"/>
      <c r="L147" s="19"/>
      <c r="M147" s="19"/>
      <c r="N147" s="19"/>
      <c r="O147" s="19"/>
      <c r="P147" s="19"/>
      <c r="Q147" s="19">
        <v>0.0</v>
      </c>
      <c r="R147" s="19">
        <v>0.0</v>
      </c>
      <c r="S147" s="19"/>
      <c r="T147" s="19">
        <v>360.0</v>
      </c>
      <c r="U147" s="19">
        <v>360.0</v>
      </c>
      <c r="V147" s="19"/>
      <c r="W147" s="19">
        <v>78.0</v>
      </c>
      <c r="X147" s="19">
        <v>438.0</v>
      </c>
      <c r="Y147" s="19"/>
      <c r="Z147" s="19">
        <v>80.0</v>
      </c>
      <c r="AA147" s="19">
        <v>518.0</v>
      </c>
      <c r="AB147" s="19"/>
      <c r="AC147" s="19">
        <v>96.0</v>
      </c>
      <c r="AD147" s="19">
        <v>614.0</v>
      </c>
      <c r="AE147" s="19"/>
      <c r="AF147" s="19">
        <v>70.0</v>
      </c>
      <c r="AG147" s="19">
        <v>684.0</v>
      </c>
      <c r="AH147" s="19">
        <v>28.0</v>
      </c>
      <c r="AI147" s="19">
        <v>11.0</v>
      </c>
      <c r="AJ147" s="19">
        <v>695.0</v>
      </c>
      <c r="AK147" s="19"/>
      <c r="AL147" s="19"/>
      <c r="AM147" s="19">
        <v>695.0</v>
      </c>
      <c r="AN147" s="19"/>
      <c r="AO147" s="19">
        <f t="shared" si="44"/>
        <v>2110</v>
      </c>
      <c r="AP147" s="19"/>
      <c r="AQ147" s="19"/>
      <c r="AR147" s="33">
        <v>1415.0</v>
      </c>
      <c r="AS147" s="14">
        <f t="shared" si="1"/>
        <v>2110</v>
      </c>
      <c r="AT147" s="14"/>
      <c r="AU147" s="14"/>
      <c r="AV147" s="14"/>
    </row>
    <row r="148" ht="13.5" customHeight="1">
      <c r="A148" s="17"/>
      <c r="B148" s="19" t="s">
        <v>40</v>
      </c>
      <c r="C148" s="19"/>
      <c r="D148" s="19"/>
      <c r="E148" s="18"/>
      <c r="F148" s="17"/>
      <c r="G148" s="17"/>
      <c r="H148" s="17"/>
      <c r="I148" s="17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>
        <v>0.0</v>
      </c>
      <c r="AA148" s="19">
        <v>0.0</v>
      </c>
      <c r="AB148" s="19"/>
      <c r="AC148" s="19">
        <v>0.0</v>
      </c>
      <c r="AD148" s="19">
        <v>0.0</v>
      </c>
      <c r="AE148" s="19"/>
      <c r="AF148" s="19">
        <v>0.0</v>
      </c>
      <c r="AG148" s="19">
        <v>0.0</v>
      </c>
      <c r="AH148" s="19"/>
      <c r="AI148" s="19">
        <v>0.0</v>
      </c>
      <c r="AJ148" s="19">
        <v>0.0</v>
      </c>
      <c r="AK148" s="19"/>
      <c r="AL148" s="19"/>
      <c r="AM148" s="19">
        <v>0.0</v>
      </c>
      <c r="AN148" s="19"/>
      <c r="AO148" s="19">
        <f t="shared" si="44"/>
        <v>0</v>
      </c>
      <c r="AP148" s="19"/>
      <c r="AQ148" s="19"/>
      <c r="AR148" s="19"/>
      <c r="AS148" s="14">
        <f t="shared" si="1"/>
        <v>0</v>
      </c>
      <c r="AT148" s="14"/>
      <c r="AU148" s="14"/>
      <c r="AV148" s="14"/>
    </row>
    <row r="149" ht="13.5" customHeight="1">
      <c r="A149" s="17"/>
      <c r="B149" s="19" t="s">
        <v>182</v>
      </c>
      <c r="C149" s="19"/>
      <c r="D149" s="19"/>
      <c r="E149" s="18">
        <v>5000.0</v>
      </c>
      <c r="F149" s="8"/>
      <c r="G149" s="8"/>
      <c r="H149" s="8"/>
      <c r="I149" s="17"/>
      <c r="J149" s="19"/>
      <c r="K149" s="19"/>
      <c r="L149" s="19"/>
      <c r="M149" s="19"/>
      <c r="N149" s="19"/>
      <c r="O149" s="19"/>
      <c r="P149" s="19"/>
      <c r="Q149" s="19">
        <v>12.0</v>
      </c>
      <c r="R149" s="19">
        <v>12.0</v>
      </c>
      <c r="S149" s="19"/>
      <c r="T149" s="19">
        <v>620.0</v>
      </c>
      <c r="U149" s="19">
        <v>632.0</v>
      </c>
      <c r="V149" s="19"/>
      <c r="W149" s="19">
        <v>200.0</v>
      </c>
      <c r="X149" s="19">
        <v>832.0</v>
      </c>
      <c r="Y149" s="19"/>
      <c r="Z149" s="19">
        <v>160.0</v>
      </c>
      <c r="AA149" s="19">
        <v>992.0</v>
      </c>
      <c r="AB149" s="19"/>
      <c r="AC149" s="19">
        <v>196.0</v>
      </c>
      <c r="AD149" s="19">
        <v>1188.0</v>
      </c>
      <c r="AE149" s="19"/>
      <c r="AF149" s="19">
        <v>190.0</v>
      </c>
      <c r="AG149" s="18">
        <v>1378.0</v>
      </c>
      <c r="AH149" s="19">
        <v>40.0</v>
      </c>
      <c r="AI149" s="19">
        <v>31.0</v>
      </c>
      <c r="AJ149" s="18">
        <v>1409.0</v>
      </c>
      <c r="AK149" s="19"/>
      <c r="AL149" s="19"/>
      <c r="AM149" s="19">
        <v>1409.0</v>
      </c>
      <c r="AN149" s="19"/>
      <c r="AO149" s="18">
        <f t="shared" si="44"/>
        <v>3708</v>
      </c>
      <c r="AP149" s="19"/>
      <c r="AQ149" s="19"/>
      <c r="AR149" s="19">
        <f>AR146+AR147</f>
        <v>2299</v>
      </c>
      <c r="AS149" s="20">
        <f t="shared" si="1"/>
        <v>3708</v>
      </c>
      <c r="AT149" s="14"/>
      <c r="AU149" s="14"/>
      <c r="AV149" s="14"/>
    </row>
    <row r="150" ht="13.5" customHeight="1">
      <c r="A150" s="17"/>
      <c r="B150" s="31" t="s">
        <v>183</v>
      </c>
      <c r="C150" s="5"/>
      <c r="D150" s="5"/>
      <c r="E150" s="6"/>
      <c r="F150" s="11" t="s">
        <v>31</v>
      </c>
      <c r="G150" s="11" t="s">
        <v>31</v>
      </c>
      <c r="H150" s="11" t="s">
        <v>31</v>
      </c>
      <c r="I150" s="17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4">
        <f t="shared" si="1"/>
        <v>0</v>
      </c>
      <c r="AT150" s="14"/>
      <c r="AU150" s="14"/>
      <c r="AV150" s="14"/>
    </row>
    <row r="151" ht="13.5" customHeight="1">
      <c r="A151" s="17"/>
      <c r="B151" s="19" t="s">
        <v>104</v>
      </c>
      <c r="C151" s="19"/>
      <c r="D151" s="19"/>
      <c r="E151" s="19">
        <v>180.0</v>
      </c>
      <c r="F151" s="17"/>
      <c r="G151" s="17"/>
      <c r="H151" s="17"/>
      <c r="I151" s="17"/>
      <c r="J151" s="19"/>
      <c r="K151" s="19"/>
      <c r="L151" s="19"/>
      <c r="M151" s="19"/>
      <c r="N151" s="19">
        <v>5.0</v>
      </c>
      <c r="O151" s="19">
        <v>5.0</v>
      </c>
      <c r="P151" s="19"/>
      <c r="Q151" s="19">
        <v>59.0</v>
      </c>
      <c r="R151" s="19">
        <v>64.0</v>
      </c>
      <c r="S151" s="19"/>
      <c r="T151" s="19">
        <v>12.0</v>
      </c>
      <c r="U151" s="19">
        <v>76.0</v>
      </c>
      <c r="V151" s="19"/>
      <c r="W151" s="19">
        <v>68.0</v>
      </c>
      <c r="X151" s="19">
        <v>144.0</v>
      </c>
      <c r="Y151" s="19"/>
      <c r="Z151" s="19">
        <v>31.0</v>
      </c>
      <c r="AA151" s="19">
        <v>174.0</v>
      </c>
      <c r="AB151" s="19">
        <v>15.0</v>
      </c>
      <c r="AC151" s="19">
        <v>0.0</v>
      </c>
      <c r="AD151" s="19">
        <v>174.0</v>
      </c>
      <c r="AE151" s="19"/>
      <c r="AF151" s="19">
        <v>0.0</v>
      </c>
      <c r="AG151" s="19">
        <v>174.0</v>
      </c>
      <c r="AH151" s="19"/>
      <c r="AI151" s="19">
        <v>19.0</v>
      </c>
      <c r="AJ151" s="19">
        <v>193.0</v>
      </c>
      <c r="AK151" s="19"/>
      <c r="AL151" s="19"/>
      <c r="AM151" s="19"/>
      <c r="AN151" s="19"/>
      <c r="AO151" s="41">
        <f t="shared" ref="AO151:AO152" si="45">AR151+AJ151</f>
        <v>291</v>
      </c>
      <c r="AP151" s="19"/>
      <c r="AQ151" s="19"/>
      <c r="AR151" s="40">
        <v>98.0</v>
      </c>
      <c r="AS151" s="14">
        <f t="shared" si="1"/>
        <v>291</v>
      </c>
      <c r="AT151" s="14"/>
      <c r="AU151" s="14"/>
      <c r="AV151" s="14"/>
    </row>
    <row r="152" ht="13.5" customHeight="1">
      <c r="A152" s="17"/>
      <c r="B152" s="19" t="s">
        <v>70</v>
      </c>
      <c r="C152" s="19"/>
      <c r="D152" s="19"/>
      <c r="E152" s="19">
        <v>80.0</v>
      </c>
      <c r="F152" s="8"/>
      <c r="G152" s="8"/>
      <c r="H152" s="8"/>
      <c r="I152" s="17"/>
      <c r="J152" s="19"/>
      <c r="K152" s="19"/>
      <c r="L152" s="19"/>
      <c r="M152" s="19"/>
      <c r="N152" s="19"/>
      <c r="O152" s="19"/>
      <c r="P152" s="19"/>
      <c r="Q152" s="19">
        <v>15.0</v>
      </c>
      <c r="R152" s="19">
        <v>15.0</v>
      </c>
      <c r="S152" s="19"/>
      <c r="T152" s="19">
        <v>3.0</v>
      </c>
      <c r="U152" s="19">
        <v>18.0</v>
      </c>
      <c r="V152" s="19"/>
      <c r="W152" s="19">
        <v>11.0</v>
      </c>
      <c r="X152" s="19">
        <v>29.0</v>
      </c>
      <c r="Y152" s="19"/>
      <c r="Z152" s="19">
        <v>7.0</v>
      </c>
      <c r="AA152" s="19">
        <v>36.0</v>
      </c>
      <c r="AB152" s="19">
        <v>15.0</v>
      </c>
      <c r="AC152" s="19">
        <v>0.0</v>
      </c>
      <c r="AD152" s="19">
        <v>36.0</v>
      </c>
      <c r="AE152" s="19"/>
      <c r="AF152" s="19">
        <v>0.0</v>
      </c>
      <c r="AG152" s="19">
        <v>36.0</v>
      </c>
      <c r="AH152" s="19"/>
      <c r="AI152" s="19">
        <v>2.0</v>
      </c>
      <c r="AJ152" s="19">
        <v>38.0</v>
      </c>
      <c r="AK152" s="19"/>
      <c r="AL152" s="19"/>
      <c r="AM152" s="19"/>
      <c r="AN152" s="19"/>
      <c r="AO152" s="41">
        <f t="shared" si="45"/>
        <v>61</v>
      </c>
      <c r="AP152" s="19"/>
      <c r="AQ152" s="19"/>
      <c r="AR152" s="40">
        <v>23.0</v>
      </c>
      <c r="AS152" s="14">
        <f t="shared" si="1"/>
        <v>61</v>
      </c>
      <c r="AT152" s="14"/>
      <c r="AU152" s="14"/>
      <c r="AV152" s="14"/>
    </row>
    <row r="153" ht="13.5" customHeight="1">
      <c r="A153" s="17"/>
      <c r="B153" s="12" t="s">
        <v>184</v>
      </c>
      <c r="C153" s="5"/>
      <c r="D153" s="5"/>
      <c r="E153" s="6"/>
      <c r="F153" s="11" t="s">
        <v>29</v>
      </c>
      <c r="G153" s="11" t="s">
        <v>30</v>
      </c>
      <c r="H153" s="11" t="s">
        <v>111</v>
      </c>
      <c r="I153" s="17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4">
        <f t="shared" si="1"/>
        <v>0</v>
      </c>
      <c r="AT153" s="15"/>
      <c r="AU153" s="15"/>
      <c r="AV153" s="15"/>
      <c r="AW153" s="16"/>
    </row>
    <row r="154" ht="13.5" customHeight="1">
      <c r="A154" s="17"/>
      <c r="B154" s="19" t="s">
        <v>185</v>
      </c>
      <c r="C154" s="19"/>
      <c r="D154" s="19"/>
      <c r="E154" s="19">
        <v>256.0</v>
      </c>
      <c r="F154" s="8"/>
      <c r="G154" s="8"/>
      <c r="H154" s="8"/>
      <c r="I154" s="17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>
        <v>0.0</v>
      </c>
      <c r="X154" s="19">
        <v>0.0</v>
      </c>
      <c r="Y154" s="19"/>
      <c r="Z154" s="19">
        <v>188.0</v>
      </c>
      <c r="AA154" s="19">
        <v>188.0</v>
      </c>
      <c r="AB154" s="19"/>
      <c r="AC154" s="19">
        <v>8.0</v>
      </c>
      <c r="AD154" s="19">
        <v>196.0</v>
      </c>
      <c r="AE154" s="19"/>
      <c r="AF154" s="19">
        <v>0.0</v>
      </c>
      <c r="AG154" s="19">
        <v>196.0</v>
      </c>
      <c r="AH154" s="19"/>
      <c r="AI154" s="19">
        <v>10.0</v>
      </c>
      <c r="AJ154" s="19">
        <v>206.0</v>
      </c>
      <c r="AK154" s="19"/>
      <c r="AL154" s="19"/>
      <c r="AM154" s="19">
        <v>206.0</v>
      </c>
      <c r="AN154" s="19"/>
      <c r="AO154" s="19">
        <f>AR154+AJ154</f>
        <v>212</v>
      </c>
      <c r="AP154" s="19"/>
      <c r="AQ154" s="19"/>
      <c r="AR154" s="40">
        <v>6.0</v>
      </c>
      <c r="AS154" s="14">
        <f t="shared" si="1"/>
        <v>212</v>
      </c>
      <c r="AT154" s="14"/>
      <c r="AU154" s="14"/>
      <c r="AV154" s="14"/>
      <c r="AW154" s="34">
        <f>AO154/E154*100</f>
        <v>82.8125</v>
      </c>
    </row>
    <row r="155" ht="13.5" customHeight="1">
      <c r="A155" s="17"/>
      <c r="B155" s="31" t="s">
        <v>186</v>
      </c>
      <c r="C155" s="5"/>
      <c r="D155" s="5"/>
      <c r="E155" s="6"/>
      <c r="F155" s="11" t="s">
        <v>31</v>
      </c>
      <c r="G155" s="11" t="s">
        <v>31</v>
      </c>
      <c r="H155" s="11" t="s">
        <v>31</v>
      </c>
      <c r="I155" s="17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4">
        <f t="shared" si="1"/>
        <v>0</v>
      </c>
      <c r="AT155" s="14"/>
      <c r="AU155" s="14"/>
      <c r="AV155" s="14"/>
    </row>
    <row r="156" ht="13.5" customHeight="1">
      <c r="A156" s="17"/>
      <c r="B156" s="19" t="s">
        <v>187</v>
      </c>
      <c r="C156" s="19"/>
      <c r="D156" s="19"/>
      <c r="E156" s="19"/>
      <c r="F156" s="17"/>
      <c r="G156" s="17"/>
      <c r="H156" s="17"/>
      <c r="I156" s="17"/>
      <c r="J156" s="19"/>
      <c r="K156" s="19"/>
      <c r="L156" s="19"/>
      <c r="M156" s="19"/>
      <c r="N156" s="19">
        <v>8.0</v>
      </c>
      <c r="O156" s="19">
        <v>8.0</v>
      </c>
      <c r="P156" s="19"/>
      <c r="Q156" s="19">
        <v>75.0</v>
      </c>
      <c r="R156" s="19">
        <v>83.0</v>
      </c>
      <c r="S156" s="19"/>
      <c r="T156" s="19">
        <v>5.0</v>
      </c>
      <c r="U156" s="19">
        <v>88.0</v>
      </c>
      <c r="V156" s="19"/>
      <c r="W156" s="19">
        <v>6.0</v>
      </c>
      <c r="X156" s="19">
        <v>94.0</v>
      </c>
      <c r="Y156" s="19"/>
      <c r="Z156" s="19">
        <v>0.0</v>
      </c>
      <c r="AA156" s="19">
        <v>94.0</v>
      </c>
      <c r="AB156" s="19"/>
      <c r="AC156" s="19">
        <v>0.0</v>
      </c>
      <c r="AD156" s="19">
        <v>94.0</v>
      </c>
      <c r="AE156" s="19"/>
      <c r="AF156" s="19">
        <v>14.0</v>
      </c>
      <c r="AG156" s="19">
        <v>108.0</v>
      </c>
      <c r="AH156" s="19"/>
      <c r="AI156" s="19">
        <v>10.0</v>
      </c>
      <c r="AJ156" s="19">
        <v>118.0</v>
      </c>
      <c r="AK156" s="19"/>
      <c r="AL156" s="19"/>
      <c r="AM156" s="19"/>
      <c r="AN156" s="19"/>
      <c r="AO156" s="19">
        <f t="shared" ref="AO156:AO158" si="46">AR156+AJ156</f>
        <v>118</v>
      </c>
      <c r="AP156" s="19"/>
      <c r="AQ156" s="19"/>
      <c r="AR156" s="19"/>
      <c r="AS156" s="14">
        <f t="shared" si="1"/>
        <v>118</v>
      </c>
      <c r="AT156" s="14"/>
      <c r="AU156" s="14"/>
      <c r="AV156" s="14"/>
    </row>
    <row r="157" ht="13.5" customHeight="1">
      <c r="A157" s="17"/>
      <c r="B157" s="19" t="s">
        <v>188</v>
      </c>
      <c r="C157" s="19"/>
      <c r="D157" s="19"/>
      <c r="E157" s="19"/>
      <c r="F157" s="17"/>
      <c r="G157" s="17"/>
      <c r="H157" s="17"/>
      <c r="I157" s="17"/>
      <c r="J157" s="19"/>
      <c r="K157" s="19"/>
      <c r="L157" s="19"/>
      <c r="M157" s="19"/>
      <c r="N157" s="19"/>
      <c r="O157" s="19"/>
      <c r="P157" s="19"/>
      <c r="Q157" s="19">
        <v>32.0</v>
      </c>
      <c r="R157" s="19">
        <v>32.0</v>
      </c>
      <c r="S157" s="19"/>
      <c r="T157" s="19">
        <v>81.0</v>
      </c>
      <c r="U157" s="19">
        <v>113.0</v>
      </c>
      <c r="V157" s="19"/>
      <c r="W157" s="19">
        <v>6.0</v>
      </c>
      <c r="X157" s="19">
        <v>119.0</v>
      </c>
      <c r="Y157" s="19"/>
      <c r="Z157" s="19">
        <v>0.0</v>
      </c>
      <c r="AA157" s="19">
        <v>119.0</v>
      </c>
      <c r="AB157" s="19"/>
      <c r="AC157" s="19">
        <v>0.0</v>
      </c>
      <c r="AD157" s="19">
        <v>119.0</v>
      </c>
      <c r="AE157" s="19"/>
      <c r="AF157" s="19">
        <v>7.0</v>
      </c>
      <c r="AG157" s="19">
        <v>126.0</v>
      </c>
      <c r="AH157" s="19"/>
      <c r="AI157" s="19">
        <v>12.0</v>
      </c>
      <c r="AJ157" s="19">
        <v>138.0</v>
      </c>
      <c r="AK157" s="19"/>
      <c r="AL157" s="19"/>
      <c r="AM157" s="19"/>
      <c r="AN157" s="19"/>
      <c r="AO157" s="19">
        <f t="shared" si="46"/>
        <v>138</v>
      </c>
      <c r="AP157" s="19"/>
      <c r="AQ157" s="19"/>
      <c r="AR157" s="19"/>
      <c r="AS157" s="14">
        <f t="shared" si="1"/>
        <v>138</v>
      </c>
      <c r="AT157" s="14"/>
      <c r="AU157" s="14"/>
      <c r="AV157" s="14"/>
    </row>
    <row r="158" ht="13.5" customHeight="1">
      <c r="A158" s="17"/>
      <c r="B158" s="19" t="s">
        <v>189</v>
      </c>
      <c r="C158" s="19"/>
      <c r="D158" s="19"/>
      <c r="E158" s="19"/>
      <c r="F158" s="8"/>
      <c r="G158" s="8"/>
      <c r="H158" s="8"/>
      <c r="I158" s="17"/>
      <c r="J158" s="19"/>
      <c r="K158" s="19"/>
      <c r="L158" s="19"/>
      <c r="M158" s="19"/>
      <c r="N158" s="19"/>
      <c r="O158" s="19"/>
      <c r="P158" s="19"/>
      <c r="Q158" s="19"/>
      <c r="R158" s="19">
        <v>0.0</v>
      </c>
      <c r="S158" s="19"/>
      <c r="T158" s="19"/>
      <c r="U158" s="19"/>
      <c r="V158" s="19"/>
      <c r="W158" s="19"/>
      <c r="X158" s="19"/>
      <c r="Y158" s="19"/>
      <c r="Z158" s="19">
        <v>0.0</v>
      </c>
      <c r="AA158" s="19">
        <v>0.0</v>
      </c>
      <c r="AB158" s="19"/>
      <c r="AC158" s="19">
        <v>0.0</v>
      </c>
      <c r="AD158" s="19">
        <v>0.0</v>
      </c>
      <c r="AE158" s="19"/>
      <c r="AF158" s="19">
        <v>0.0</v>
      </c>
      <c r="AG158" s="19">
        <v>0.0</v>
      </c>
      <c r="AH158" s="19"/>
      <c r="AI158" s="19">
        <v>0.0</v>
      </c>
      <c r="AJ158" s="19">
        <v>0.0</v>
      </c>
      <c r="AK158" s="19"/>
      <c r="AL158" s="19"/>
      <c r="AM158" s="19"/>
      <c r="AN158" s="19"/>
      <c r="AO158" s="19">
        <f t="shared" si="46"/>
        <v>0</v>
      </c>
      <c r="AP158" s="19"/>
      <c r="AQ158" s="19"/>
      <c r="AR158" s="19"/>
      <c r="AS158" s="14">
        <f t="shared" si="1"/>
        <v>0</v>
      </c>
      <c r="AT158" s="14"/>
      <c r="AU158" s="14"/>
      <c r="AV158" s="14"/>
    </row>
    <row r="159" ht="13.5" customHeight="1">
      <c r="A159" s="17"/>
      <c r="B159" s="31" t="s">
        <v>190</v>
      </c>
      <c r="C159" s="5"/>
      <c r="D159" s="5"/>
      <c r="E159" s="6"/>
      <c r="F159" s="11" t="s">
        <v>31</v>
      </c>
      <c r="G159" s="11" t="s">
        <v>31</v>
      </c>
      <c r="H159" s="11" t="s">
        <v>31</v>
      </c>
      <c r="I159" s="17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4">
        <f t="shared" si="1"/>
        <v>0</v>
      </c>
      <c r="AT159" s="14"/>
      <c r="AU159" s="14"/>
      <c r="AV159" s="14"/>
    </row>
    <row r="160" ht="13.5" customHeight="1">
      <c r="A160" s="17"/>
      <c r="B160" s="19" t="s">
        <v>104</v>
      </c>
      <c r="C160" s="19"/>
      <c r="D160" s="19"/>
      <c r="E160" s="19"/>
      <c r="F160" s="17"/>
      <c r="G160" s="17"/>
      <c r="H160" s="17"/>
      <c r="I160" s="17"/>
      <c r="J160" s="19"/>
      <c r="K160" s="19"/>
      <c r="L160" s="19"/>
      <c r="M160" s="19"/>
      <c r="N160" s="19">
        <v>25.0</v>
      </c>
      <c r="O160" s="19">
        <v>25.0</v>
      </c>
      <c r="P160" s="19"/>
      <c r="Q160" s="19"/>
      <c r="R160" s="19">
        <v>25.0</v>
      </c>
      <c r="S160" s="19"/>
      <c r="T160" s="19">
        <v>5.0</v>
      </c>
      <c r="U160" s="19">
        <v>30.0</v>
      </c>
      <c r="V160" s="19"/>
      <c r="W160" s="19">
        <v>50.0</v>
      </c>
      <c r="X160" s="19">
        <v>80.0</v>
      </c>
      <c r="Y160" s="19"/>
      <c r="Z160" s="19">
        <v>0.0</v>
      </c>
      <c r="AA160" s="19">
        <v>80.0</v>
      </c>
      <c r="AB160" s="19"/>
      <c r="AC160" s="19">
        <v>0.0</v>
      </c>
      <c r="AD160" s="19">
        <v>80.0</v>
      </c>
      <c r="AE160" s="19"/>
      <c r="AF160" s="19">
        <v>12.0</v>
      </c>
      <c r="AG160" s="19">
        <v>92.0</v>
      </c>
      <c r="AH160" s="19"/>
      <c r="AI160" s="19">
        <v>18.0</v>
      </c>
      <c r="AJ160" s="19">
        <v>110.0</v>
      </c>
      <c r="AK160" s="19"/>
      <c r="AL160" s="19"/>
      <c r="AM160" s="19"/>
      <c r="AN160" s="19"/>
      <c r="AO160" s="19">
        <f t="shared" ref="AO160:AO164" si="47">AR160+AJ160</f>
        <v>114</v>
      </c>
      <c r="AP160" s="19"/>
      <c r="AQ160" s="19"/>
      <c r="AR160" s="40">
        <v>4.0</v>
      </c>
      <c r="AS160" s="14">
        <f t="shared" si="1"/>
        <v>114</v>
      </c>
      <c r="AT160" s="14"/>
      <c r="AU160" s="14"/>
      <c r="AV160" s="14"/>
    </row>
    <row r="161" ht="13.5" customHeight="1">
      <c r="A161" s="17"/>
      <c r="B161" s="19" t="s">
        <v>70</v>
      </c>
      <c r="C161" s="19"/>
      <c r="D161" s="19"/>
      <c r="E161" s="19"/>
      <c r="F161" s="17"/>
      <c r="G161" s="17"/>
      <c r="H161" s="17"/>
      <c r="I161" s="17"/>
      <c r="J161" s="19"/>
      <c r="K161" s="19"/>
      <c r="L161" s="19"/>
      <c r="M161" s="19"/>
      <c r="N161" s="19">
        <v>45.0</v>
      </c>
      <c r="O161" s="19">
        <v>45.0</v>
      </c>
      <c r="P161" s="19"/>
      <c r="Q161" s="19"/>
      <c r="R161" s="19">
        <v>45.0</v>
      </c>
      <c r="S161" s="19"/>
      <c r="T161" s="19">
        <v>81.0</v>
      </c>
      <c r="U161" s="19">
        <v>126.0</v>
      </c>
      <c r="V161" s="19"/>
      <c r="W161" s="19">
        <v>23.0</v>
      </c>
      <c r="X161" s="19">
        <v>149.0</v>
      </c>
      <c r="Y161" s="19"/>
      <c r="Z161" s="19">
        <v>0.0</v>
      </c>
      <c r="AA161" s="19">
        <v>149.0</v>
      </c>
      <c r="AB161" s="19"/>
      <c r="AC161" s="19">
        <v>0.0</v>
      </c>
      <c r="AD161" s="19">
        <v>149.0</v>
      </c>
      <c r="AE161" s="19"/>
      <c r="AF161" s="19">
        <v>7.0</v>
      </c>
      <c r="AG161" s="19">
        <v>156.0</v>
      </c>
      <c r="AH161" s="19"/>
      <c r="AI161" s="19">
        <v>12.0</v>
      </c>
      <c r="AJ161" s="19">
        <v>168.0</v>
      </c>
      <c r="AK161" s="19"/>
      <c r="AL161" s="19"/>
      <c r="AM161" s="19"/>
      <c r="AN161" s="19"/>
      <c r="AO161" s="19">
        <f t="shared" si="47"/>
        <v>176</v>
      </c>
      <c r="AP161" s="19"/>
      <c r="AQ161" s="19"/>
      <c r="AR161" s="40">
        <v>8.0</v>
      </c>
      <c r="AS161" s="14">
        <f t="shared" si="1"/>
        <v>176</v>
      </c>
      <c r="AT161" s="14"/>
      <c r="AU161" s="14"/>
      <c r="AV161" s="14"/>
    </row>
    <row r="162" ht="13.5" customHeight="1">
      <c r="A162" s="17"/>
      <c r="B162" s="19" t="s">
        <v>191</v>
      </c>
      <c r="C162" s="19"/>
      <c r="D162" s="19"/>
      <c r="E162" s="19"/>
      <c r="F162" s="17"/>
      <c r="G162" s="17"/>
      <c r="H162" s="17"/>
      <c r="I162" s="17"/>
      <c r="J162" s="19"/>
      <c r="K162" s="19"/>
      <c r="L162" s="19"/>
      <c r="M162" s="19"/>
      <c r="N162" s="19">
        <v>25.0</v>
      </c>
      <c r="O162" s="19">
        <v>25.0</v>
      </c>
      <c r="P162" s="19"/>
      <c r="Q162" s="19"/>
      <c r="R162" s="19">
        <v>25.0</v>
      </c>
      <c r="S162" s="19"/>
      <c r="T162" s="19">
        <v>5.0</v>
      </c>
      <c r="U162" s="19">
        <v>30.0</v>
      </c>
      <c r="V162" s="19"/>
      <c r="W162" s="19"/>
      <c r="X162" s="19">
        <v>30.0</v>
      </c>
      <c r="Y162" s="19"/>
      <c r="Z162" s="19">
        <v>0.0</v>
      </c>
      <c r="AA162" s="19">
        <v>30.0</v>
      </c>
      <c r="AB162" s="19"/>
      <c r="AC162" s="19">
        <v>0.0</v>
      </c>
      <c r="AD162" s="19">
        <v>30.0</v>
      </c>
      <c r="AE162" s="19"/>
      <c r="AF162" s="19">
        <v>2.0</v>
      </c>
      <c r="AG162" s="19">
        <v>32.0</v>
      </c>
      <c r="AH162" s="19"/>
      <c r="AI162" s="19">
        <v>0.0</v>
      </c>
      <c r="AJ162" s="19">
        <v>32.0</v>
      </c>
      <c r="AK162" s="19"/>
      <c r="AL162" s="19"/>
      <c r="AM162" s="19"/>
      <c r="AN162" s="19"/>
      <c r="AO162" s="19">
        <f t="shared" si="47"/>
        <v>32</v>
      </c>
      <c r="AP162" s="19"/>
      <c r="AQ162" s="19"/>
      <c r="AR162" s="41"/>
      <c r="AS162" s="14">
        <f t="shared" si="1"/>
        <v>32</v>
      </c>
      <c r="AT162" s="14"/>
      <c r="AU162" s="14"/>
      <c r="AV162" s="14"/>
    </row>
    <row r="163" ht="13.5" customHeight="1">
      <c r="A163" s="17"/>
      <c r="B163" s="19" t="s">
        <v>192</v>
      </c>
      <c r="C163" s="19"/>
      <c r="D163" s="19"/>
      <c r="E163" s="19"/>
      <c r="F163" s="17"/>
      <c r="G163" s="17"/>
      <c r="H163" s="17"/>
      <c r="I163" s="17"/>
      <c r="J163" s="19"/>
      <c r="K163" s="19"/>
      <c r="L163" s="19"/>
      <c r="M163" s="19"/>
      <c r="N163" s="19">
        <v>22.0</v>
      </c>
      <c r="O163" s="19">
        <v>22.0</v>
      </c>
      <c r="P163" s="19"/>
      <c r="Q163" s="19"/>
      <c r="R163" s="19">
        <v>22.0</v>
      </c>
      <c r="S163" s="19"/>
      <c r="T163" s="19">
        <v>3.0</v>
      </c>
      <c r="U163" s="19">
        <v>25.0</v>
      </c>
      <c r="V163" s="19"/>
      <c r="W163" s="19">
        <v>5.0</v>
      </c>
      <c r="X163" s="19">
        <v>30.0</v>
      </c>
      <c r="Y163" s="19"/>
      <c r="Z163" s="19">
        <v>0.0</v>
      </c>
      <c r="AA163" s="19">
        <v>30.0</v>
      </c>
      <c r="AB163" s="19"/>
      <c r="AC163" s="19">
        <v>0.0</v>
      </c>
      <c r="AD163" s="19">
        <v>30.0</v>
      </c>
      <c r="AE163" s="19"/>
      <c r="AF163" s="19">
        <v>7.0</v>
      </c>
      <c r="AG163" s="19">
        <v>37.0</v>
      </c>
      <c r="AH163" s="19"/>
      <c r="AI163" s="19">
        <v>0.0</v>
      </c>
      <c r="AJ163" s="19">
        <v>37.0</v>
      </c>
      <c r="AK163" s="19"/>
      <c r="AL163" s="19"/>
      <c r="AM163" s="19"/>
      <c r="AN163" s="19"/>
      <c r="AO163" s="19">
        <f t="shared" si="47"/>
        <v>39</v>
      </c>
      <c r="AP163" s="19"/>
      <c r="AQ163" s="19"/>
      <c r="AR163" s="40">
        <v>2.0</v>
      </c>
      <c r="AS163" s="14">
        <f t="shared" si="1"/>
        <v>39</v>
      </c>
      <c r="AT163" s="14"/>
      <c r="AU163" s="14"/>
      <c r="AV163" s="14"/>
    </row>
    <row r="164" ht="13.5" customHeight="1">
      <c r="A164" s="17"/>
      <c r="B164" s="19" t="s">
        <v>193</v>
      </c>
      <c r="C164" s="19"/>
      <c r="D164" s="19"/>
      <c r="E164" s="19"/>
      <c r="F164" s="8"/>
      <c r="G164" s="8"/>
      <c r="H164" s="8"/>
      <c r="I164" s="17"/>
      <c r="J164" s="19"/>
      <c r="K164" s="19"/>
      <c r="L164" s="19"/>
      <c r="M164" s="19"/>
      <c r="N164" s="19">
        <v>3.0</v>
      </c>
      <c r="O164" s="19">
        <v>3.0</v>
      </c>
      <c r="P164" s="19"/>
      <c r="Q164" s="19"/>
      <c r="R164" s="19">
        <v>3.0</v>
      </c>
      <c r="S164" s="19"/>
      <c r="T164" s="19">
        <v>6.0</v>
      </c>
      <c r="U164" s="19">
        <v>9.0</v>
      </c>
      <c r="V164" s="19"/>
      <c r="W164" s="19">
        <v>5.0</v>
      </c>
      <c r="X164" s="19">
        <v>14.0</v>
      </c>
      <c r="Y164" s="19"/>
      <c r="Z164" s="19">
        <v>0.0</v>
      </c>
      <c r="AA164" s="19">
        <v>14.0</v>
      </c>
      <c r="AB164" s="19"/>
      <c r="AC164" s="19">
        <v>0.0</v>
      </c>
      <c r="AD164" s="19">
        <v>14.0</v>
      </c>
      <c r="AE164" s="19"/>
      <c r="AF164" s="19">
        <v>10.0</v>
      </c>
      <c r="AG164" s="19">
        <v>24.0</v>
      </c>
      <c r="AH164" s="19"/>
      <c r="AI164" s="19">
        <v>0.0</v>
      </c>
      <c r="AJ164" s="19">
        <v>24.0</v>
      </c>
      <c r="AK164" s="19"/>
      <c r="AL164" s="19"/>
      <c r="AM164" s="19"/>
      <c r="AN164" s="19"/>
      <c r="AO164" s="19">
        <f t="shared" si="47"/>
        <v>29</v>
      </c>
      <c r="AP164" s="19"/>
      <c r="AQ164" s="19"/>
      <c r="AR164" s="40">
        <v>5.0</v>
      </c>
      <c r="AS164" s="14">
        <f t="shared" si="1"/>
        <v>29</v>
      </c>
      <c r="AT164" s="14"/>
      <c r="AU164" s="14"/>
      <c r="AV164" s="14"/>
    </row>
    <row r="165" ht="13.5" customHeight="1">
      <c r="A165" s="17"/>
      <c r="B165" s="31" t="s">
        <v>194</v>
      </c>
      <c r="C165" s="5"/>
      <c r="D165" s="5"/>
      <c r="E165" s="6"/>
      <c r="F165" s="11" t="s">
        <v>29</v>
      </c>
      <c r="G165" s="11" t="s">
        <v>30</v>
      </c>
      <c r="H165" s="11" t="s">
        <v>111</v>
      </c>
      <c r="I165" s="17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4">
        <f t="shared" si="1"/>
        <v>0</v>
      </c>
      <c r="AT165" s="14"/>
      <c r="AU165" s="14"/>
      <c r="AV165" s="14"/>
    </row>
    <row r="166" ht="13.5" customHeight="1">
      <c r="A166" s="17"/>
      <c r="B166" s="19" t="s">
        <v>195</v>
      </c>
      <c r="C166" s="19"/>
      <c r="D166" s="19"/>
      <c r="E166" s="19">
        <v>1.0</v>
      </c>
      <c r="F166" s="8"/>
      <c r="G166" s="8"/>
      <c r="H166" s="8"/>
      <c r="I166" s="17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>
        <v>0.0</v>
      </c>
      <c r="AA166" s="19"/>
      <c r="AB166" s="19"/>
      <c r="AC166" s="19">
        <v>0.0</v>
      </c>
      <c r="AD166" s="19">
        <v>0.0</v>
      </c>
      <c r="AE166" s="19"/>
      <c r="AF166" s="19">
        <v>0.0</v>
      </c>
      <c r="AG166" s="19">
        <v>0.0</v>
      </c>
      <c r="AH166" s="19"/>
      <c r="AI166" s="19">
        <v>1.0</v>
      </c>
      <c r="AJ166" s="19">
        <v>1.0</v>
      </c>
      <c r="AK166" s="19"/>
      <c r="AL166" s="19"/>
      <c r="AM166" s="19"/>
      <c r="AN166" s="19"/>
      <c r="AO166" s="19">
        <f>AR166+AJ166</f>
        <v>1</v>
      </c>
      <c r="AP166" s="19"/>
      <c r="AQ166" s="19"/>
      <c r="AR166" s="19"/>
      <c r="AS166" s="14">
        <f t="shared" si="1"/>
        <v>1</v>
      </c>
      <c r="AT166" s="14"/>
      <c r="AU166" s="14"/>
      <c r="AV166" s="14"/>
    </row>
    <row r="167" ht="13.5" customHeight="1">
      <c r="A167" s="17"/>
      <c r="B167" s="31" t="s">
        <v>196</v>
      </c>
      <c r="C167" s="5"/>
      <c r="D167" s="5"/>
      <c r="E167" s="6"/>
      <c r="F167" s="11" t="s">
        <v>29</v>
      </c>
      <c r="G167" s="11" t="s">
        <v>30</v>
      </c>
      <c r="H167" s="11" t="s">
        <v>111</v>
      </c>
      <c r="I167" s="17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4">
        <f t="shared" si="1"/>
        <v>0</v>
      </c>
      <c r="AT167" s="14"/>
      <c r="AU167" s="14"/>
      <c r="AV167" s="14"/>
    </row>
    <row r="168" ht="13.5" customHeight="1">
      <c r="A168" s="8"/>
      <c r="B168" s="19" t="s">
        <v>197</v>
      </c>
      <c r="C168" s="19"/>
      <c r="D168" s="19"/>
      <c r="E168" s="19">
        <v>3000.0</v>
      </c>
      <c r="F168" s="8"/>
      <c r="G168" s="8"/>
      <c r="H168" s="8"/>
      <c r="I168" s="8"/>
      <c r="J168" s="19"/>
      <c r="K168" s="19"/>
      <c r="L168" s="19"/>
      <c r="M168" s="19"/>
      <c r="N168" s="19"/>
      <c r="O168" s="19"/>
      <c r="P168" s="19">
        <v>148.0</v>
      </c>
      <c r="Q168" s="19">
        <v>619.0</v>
      </c>
      <c r="R168" s="19">
        <v>619.0</v>
      </c>
      <c r="S168" s="19"/>
      <c r="T168" s="19">
        <v>92.0</v>
      </c>
      <c r="U168" s="19">
        <v>711.0</v>
      </c>
      <c r="V168" s="19"/>
      <c r="W168" s="19">
        <v>65.0</v>
      </c>
      <c r="X168" s="19">
        <v>776.0</v>
      </c>
      <c r="Y168" s="19"/>
      <c r="Z168" s="19">
        <v>184.4</v>
      </c>
      <c r="AA168" s="19">
        <v>184.4</v>
      </c>
      <c r="AB168" s="19"/>
      <c r="AC168" s="19">
        <v>152.35</v>
      </c>
      <c r="AD168" s="19">
        <v>1112.75</v>
      </c>
      <c r="AE168" s="19"/>
      <c r="AF168" s="19">
        <v>1627.0</v>
      </c>
      <c r="AG168" s="19">
        <v>2943.91</v>
      </c>
      <c r="AH168" s="19"/>
      <c r="AI168" s="19">
        <v>27.56</v>
      </c>
      <c r="AJ168" s="19">
        <v>2971.47</v>
      </c>
      <c r="AK168" s="19"/>
      <c r="AL168" s="19"/>
      <c r="AM168" s="19"/>
      <c r="AN168" s="19"/>
      <c r="AO168" s="19">
        <f>AR168+AJ168</f>
        <v>3173.47</v>
      </c>
      <c r="AP168" s="19"/>
      <c r="AQ168" s="19"/>
      <c r="AR168" s="40">
        <v>202.0</v>
      </c>
      <c r="AS168" s="14">
        <f t="shared" si="1"/>
        <v>3173.47</v>
      </c>
      <c r="AT168" s="14"/>
      <c r="AU168" s="14"/>
      <c r="AV168" s="14"/>
    </row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9">
    <mergeCell ref="G56:G57"/>
    <mergeCell ref="H56:H57"/>
    <mergeCell ref="G58:G60"/>
    <mergeCell ref="H58:H60"/>
    <mergeCell ref="F61:F66"/>
    <mergeCell ref="G61:G66"/>
    <mergeCell ref="H61:H66"/>
    <mergeCell ref="G67:G74"/>
    <mergeCell ref="H67:H74"/>
    <mergeCell ref="G75:G80"/>
    <mergeCell ref="H75:H80"/>
    <mergeCell ref="G81:G85"/>
    <mergeCell ref="H81:H85"/>
    <mergeCell ref="G86:G87"/>
    <mergeCell ref="H86:H87"/>
    <mergeCell ref="G42:G44"/>
    <mergeCell ref="H42:H44"/>
    <mergeCell ref="I47:I89"/>
    <mergeCell ref="G49:G50"/>
    <mergeCell ref="H49:H50"/>
    <mergeCell ref="G51:G53"/>
    <mergeCell ref="H51:H53"/>
    <mergeCell ref="F121:F122"/>
    <mergeCell ref="G121:G122"/>
    <mergeCell ref="H121:H122"/>
    <mergeCell ref="G92:G93"/>
    <mergeCell ref="G94:G97"/>
    <mergeCell ref="G90:G91"/>
    <mergeCell ref="G98:G101"/>
    <mergeCell ref="H98:H101"/>
    <mergeCell ref="G102:G105"/>
    <mergeCell ref="H102:H105"/>
    <mergeCell ref="G106:G109"/>
    <mergeCell ref="H106:H109"/>
    <mergeCell ref="G110:G111"/>
    <mergeCell ref="H110:H111"/>
    <mergeCell ref="G112:G115"/>
    <mergeCell ref="H112:H115"/>
    <mergeCell ref="G88:G89"/>
    <mergeCell ref="H88:H89"/>
    <mergeCell ref="H90:H91"/>
    <mergeCell ref="I90:I91"/>
    <mergeCell ref="H92:H93"/>
    <mergeCell ref="I92:I120"/>
    <mergeCell ref="H94:H97"/>
    <mergeCell ref="B127:E127"/>
    <mergeCell ref="B129:E129"/>
    <mergeCell ref="F129:F130"/>
    <mergeCell ref="G129:G130"/>
    <mergeCell ref="H129:H130"/>
    <mergeCell ref="B131:E131"/>
    <mergeCell ref="F131:F132"/>
    <mergeCell ref="G131:G132"/>
    <mergeCell ref="H131:H132"/>
    <mergeCell ref="B133:E133"/>
    <mergeCell ref="F133:F137"/>
    <mergeCell ref="G133:G137"/>
    <mergeCell ref="F138:F142"/>
    <mergeCell ref="G138:G142"/>
    <mergeCell ref="H133:H137"/>
    <mergeCell ref="B138:E138"/>
    <mergeCell ref="H138:H142"/>
    <mergeCell ref="B143:E143"/>
    <mergeCell ref="F143:F144"/>
    <mergeCell ref="G143:G144"/>
    <mergeCell ref="H143:H144"/>
    <mergeCell ref="B145:E145"/>
    <mergeCell ref="F145:F149"/>
    <mergeCell ref="G145:G149"/>
    <mergeCell ref="F150:F152"/>
    <mergeCell ref="G150:G152"/>
    <mergeCell ref="H150:H152"/>
    <mergeCell ref="B153:E153"/>
    <mergeCell ref="H159:H164"/>
    <mergeCell ref="B165:E165"/>
    <mergeCell ref="H165:H166"/>
    <mergeCell ref="B167:E167"/>
    <mergeCell ref="F167:F168"/>
    <mergeCell ref="G167:G168"/>
    <mergeCell ref="G116:G120"/>
    <mergeCell ref="H116:H120"/>
    <mergeCell ref="A127:A168"/>
    <mergeCell ref="F127:F128"/>
    <mergeCell ref="G127:G128"/>
    <mergeCell ref="H127:H128"/>
    <mergeCell ref="I127:I168"/>
    <mergeCell ref="H167:H168"/>
    <mergeCell ref="H145:H149"/>
    <mergeCell ref="B150:E150"/>
    <mergeCell ref="F153:F154"/>
    <mergeCell ref="G153:G154"/>
    <mergeCell ref="H153:H154"/>
    <mergeCell ref="B155:E155"/>
    <mergeCell ref="F155:F158"/>
    <mergeCell ref="G155:G158"/>
    <mergeCell ref="H155:H158"/>
    <mergeCell ref="B159:E159"/>
    <mergeCell ref="F159:F164"/>
    <mergeCell ref="G159:G164"/>
    <mergeCell ref="F165:F166"/>
    <mergeCell ref="G165:G166"/>
    <mergeCell ref="S3:U3"/>
    <mergeCell ref="V3:X3"/>
    <mergeCell ref="Y3:AA3"/>
    <mergeCell ref="AB3:AD3"/>
    <mergeCell ref="AE3:AG3"/>
    <mergeCell ref="AH3:AJ3"/>
    <mergeCell ref="AK3:AM3"/>
    <mergeCell ref="AN3:AP3"/>
    <mergeCell ref="AQ3:AS3"/>
    <mergeCell ref="AT3:AV3"/>
    <mergeCell ref="A1:AP1"/>
    <mergeCell ref="A2:AP2"/>
    <mergeCell ref="A3:A4"/>
    <mergeCell ref="B3:E3"/>
    <mergeCell ref="F3:H3"/>
    <mergeCell ref="I3:I4"/>
    <mergeCell ref="J3:L3"/>
    <mergeCell ref="B5:E5"/>
    <mergeCell ref="B7:E7"/>
    <mergeCell ref="F7:F10"/>
    <mergeCell ref="G7:G10"/>
    <mergeCell ref="F18:F19"/>
    <mergeCell ref="G18:G19"/>
    <mergeCell ref="F20:F21"/>
    <mergeCell ref="G20:G21"/>
    <mergeCell ref="H20:H21"/>
    <mergeCell ref="I20:I23"/>
    <mergeCell ref="F22:F23"/>
    <mergeCell ref="F24:F25"/>
    <mergeCell ref="G24:G25"/>
    <mergeCell ref="H24:H25"/>
    <mergeCell ref="I24:I28"/>
    <mergeCell ref="F26:F28"/>
    <mergeCell ref="G26:G28"/>
    <mergeCell ref="H26:H28"/>
    <mergeCell ref="H7:H10"/>
    <mergeCell ref="B11:E11"/>
    <mergeCell ref="M3:O3"/>
    <mergeCell ref="P3:R3"/>
    <mergeCell ref="A5:A15"/>
    <mergeCell ref="F5:F6"/>
    <mergeCell ref="G5:G6"/>
    <mergeCell ref="H5:H6"/>
    <mergeCell ref="I5:I15"/>
    <mergeCell ref="H11:H15"/>
    <mergeCell ref="F11:F15"/>
    <mergeCell ref="G11:G15"/>
    <mergeCell ref="A16:A19"/>
    <mergeCell ref="F16:F17"/>
    <mergeCell ref="G16:G17"/>
    <mergeCell ref="H16:H17"/>
    <mergeCell ref="I16:I19"/>
    <mergeCell ref="H18:H19"/>
    <mergeCell ref="G22:G23"/>
    <mergeCell ref="H22:H23"/>
    <mergeCell ref="A24:A28"/>
    <mergeCell ref="A29:A31"/>
    <mergeCell ref="A32:A35"/>
    <mergeCell ref="B29:E29"/>
    <mergeCell ref="B32:E32"/>
    <mergeCell ref="B34:E34"/>
    <mergeCell ref="B16:E16"/>
    <mergeCell ref="B18:E18"/>
    <mergeCell ref="A20:A23"/>
    <mergeCell ref="B20:E20"/>
    <mergeCell ref="B22:E22"/>
    <mergeCell ref="B24:E24"/>
    <mergeCell ref="B26:E26"/>
    <mergeCell ref="F32:F33"/>
    <mergeCell ref="F34:F35"/>
    <mergeCell ref="F51:F53"/>
    <mergeCell ref="F54:F55"/>
    <mergeCell ref="F56:F57"/>
    <mergeCell ref="F58:F60"/>
    <mergeCell ref="F29:F31"/>
    <mergeCell ref="G29:G31"/>
    <mergeCell ref="H29:H31"/>
    <mergeCell ref="I29:I31"/>
    <mergeCell ref="G32:G33"/>
    <mergeCell ref="H32:H33"/>
    <mergeCell ref="I32:I35"/>
    <mergeCell ref="G34:G35"/>
    <mergeCell ref="H34:H35"/>
    <mergeCell ref="A36:A39"/>
    <mergeCell ref="F36:F37"/>
    <mergeCell ref="G36:G37"/>
    <mergeCell ref="H36:H37"/>
    <mergeCell ref="I36:I39"/>
    <mergeCell ref="H38:H39"/>
    <mergeCell ref="F45:F46"/>
    <mergeCell ref="G45:G46"/>
    <mergeCell ref="H45:H46"/>
    <mergeCell ref="I45:I46"/>
    <mergeCell ref="F38:F39"/>
    <mergeCell ref="G38:G39"/>
    <mergeCell ref="F40:F41"/>
    <mergeCell ref="G40:G41"/>
    <mergeCell ref="H40:H41"/>
    <mergeCell ref="I40:I44"/>
    <mergeCell ref="F42:F44"/>
    <mergeCell ref="B45:E45"/>
    <mergeCell ref="B47:E47"/>
    <mergeCell ref="F47:F48"/>
    <mergeCell ref="G47:G48"/>
    <mergeCell ref="H47:H48"/>
    <mergeCell ref="F49:F50"/>
    <mergeCell ref="G54:G55"/>
    <mergeCell ref="H54:H55"/>
    <mergeCell ref="B112:E112"/>
    <mergeCell ref="B116:E116"/>
    <mergeCell ref="B90:E90"/>
    <mergeCell ref="B92:E92"/>
    <mergeCell ref="B94:E94"/>
    <mergeCell ref="B98:E98"/>
    <mergeCell ref="B102:E102"/>
    <mergeCell ref="B106:E106"/>
    <mergeCell ref="B110:E110"/>
    <mergeCell ref="B49:E49"/>
    <mergeCell ref="B51:E51"/>
    <mergeCell ref="B54:E54"/>
    <mergeCell ref="B56:E56"/>
    <mergeCell ref="B58:E58"/>
    <mergeCell ref="B61:E61"/>
    <mergeCell ref="B67:E67"/>
    <mergeCell ref="B75:E75"/>
    <mergeCell ref="B81:E81"/>
    <mergeCell ref="B86:E86"/>
    <mergeCell ref="B121:E121"/>
    <mergeCell ref="B123:E123"/>
    <mergeCell ref="A47:A89"/>
    <mergeCell ref="A90:A91"/>
    <mergeCell ref="A92:A120"/>
    <mergeCell ref="A121:A126"/>
    <mergeCell ref="B36:E36"/>
    <mergeCell ref="B38:E38"/>
    <mergeCell ref="A40:A44"/>
    <mergeCell ref="B40:E40"/>
    <mergeCell ref="B42:E42"/>
    <mergeCell ref="A45:A46"/>
    <mergeCell ref="B88:E88"/>
    <mergeCell ref="F67:F74"/>
    <mergeCell ref="F75:F80"/>
    <mergeCell ref="F81:F85"/>
    <mergeCell ref="F86:F87"/>
    <mergeCell ref="F88:F89"/>
    <mergeCell ref="F90:F91"/>
    <mergeCell ref="F92:F93"/>
    <mergeCell ref="F116:F120"/>
    <mergeCell ref="F123:F126"/>
    <mergeCell ref="G123:G126"/>
    <mergeCell ref="H123:H126"/>
    <mergeCell ref="F94:F97"/>
    <mergeCell ref="F98:F101"/>
    <mergeCell ref="F102:F105"/>
    <mergeCell ref="F106:F109"/>
    <mergeCell ref="F110:F111"/>
    <mergeCell ref="F112:F115"/>
    <mergeCell ref="I121:I126"/>
  </mergeCells>
  <printOptions/>
  <pageMargins bottom="1.0" footer="0.0" header="0.0" left="0.75" right="0.75" top="1.0"/>
  <pageSetup paperSize="9" orientation="portrait"/>
  <drawing r:id="rId2"/>
  <legacyDrawing r:id="rId3"/>
</worksheet>
</file>